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rubyda\Box Sync\Charter School Financials\Y_Templates\"/>
    </mc:Choice>
  </mc:AlternateContent>
  <bookViews>
    <workbookView xWindow="0" yWindow="0" windowWidth="9405" windowHeight="7230" tabRatio="921" activeTab="5"/>
  </bookViews>
  <sheets>
    <sheet name="Template Guidance ---&gt;" sheetId="11" r:id="rId1"/>
    <sheet name="Template Instructions" sheetId="28" r:id="rId2"/>
    <sheet name="Template Instructions_5 YR" sheetId="12" state="hidden" r:id="rId3"/>
    <sheet name="Budget &amp; Quarterly Report ---&gt;" sheetId="29" r:id="rId4"/>
    <sheet name="General ---&gt;" sheetId="13" state="hidden" r:id="rId5"/>
    <sheet name="School Info" sheetId="2" r:id="rId6"/>
    <sheet name="Balance Sheet" sheetId="3" r:id="rId7"/>
    <sheet name="Enrollment ---&gt;" sheetId="23" state="hidden" r:id="rId8"/>
    <sheet name="Enrollment" sheetId="14" r:id="rId9"/>
    <sheet name="5 YR Enrollment" sheetId="21" state="hidden" r:id="rId10"/>
    <sheet name="Enrollment " sheetId="15" state="hidden" r:id="rId11"/>
    <sheet name="Personnel ---&gt;" sheetId="24" state="hidden" r:id="rId12"/>
    <sheet name="Personnel" sheetId="8" r:id="rId13"/>
    <sheet name="5 YR Personnel" sheetId="20" state="hidden" r:id="rId14"/>
    <sheet name="Budget vs. Actual ---&gt;" sheetId="25" state="hidden" r:id="rId15"/>
    <sheet name="Yearly Budget" sheetId="7" r:id="rId16"/>
    <sheet name="5 YR Budget" sheetId="19" state="hidden" r:id="rId17"/>
    <sheet name="Quarterly Report" sheetId="17" r:id="rId18"/>
    <sheet name="Cash Flow ---&gt;" sheetId="26" state="hidden" r:id="rId19"/>
    <sheet name="Cash Flow" sheetId="18" r:id="rId20"/>
    <sheet name="Cash Flow (2nd Year)" sheetId="27" state="hidden" r:id="rId21"/>
    <sheet name="Monthly Report" sheetId="16" state="hidden" r:id="rId22"/>
    <sheet name="General Info" sheetId="10" state="hidden" r:id="rId23"/>
  </sheets>
  <externalReferences>
    <externalReference r:id="rId24"/>
  </externalReferences>
  <definedNames>
    <definedName name="_Fill" localSheetId="16" hidden="1">#REF!</definedName>
    <definedName name="_Fill" localSheetId="9" hidden="1">#REF!</definedName>
    <definedName name="_Fill" localSheetId="13" hidden="1">#REF!</definedName>
    <definedName name="_Fill" localSheetId="3" hidden="1">#REF!</definedName>
    <definedName name="_Fill" localSheetId="14" hidden="1">#REF!</definedName>
    <definedName name="_Fill" localSheetId="19" hidden="1">#REF!</definedName>
    <definedName name="_Fill" localSheetId="20" hidden="1">#REF!</definedName>
    <definedName name="_Fill" localSheetId="18" hidden="1">#REF!</definedName>
    <definedName name="_Fill" localSheetId="8" hidden="1">#REF!</definedName>
    <definedName name="_Fill" localSheetId="10" hidden="1">#REF!</definedName>
    <definedName name="_Fill" localSheetId="21" hidden="1">#REF!</definedName>
    <definedName name="_Fill" localSheetId="12" hidden="1">#REF!</definedName>
    <definedName name="_Fill" localSheetId="11" hidden="1">#REF!</definedName>
    <definedName name="_Fill" localSheetId="17" hidden="1">#REF!</definedName>
    <definedName name="_Fill" localSheetId="5" hidden="1">#REF!</definedName>
    <definedName name="_Fill" localSheetId="0" hidden="1">#REF!</definedName>
    <definedName name="_Fill" localSheetId="1" hidden="1">#REF!</definedName>
    <definedName name="_Fill" localSheetId="15" hidden="1">#REF!</definedName>
    <definedName name="_Fill" hidden="1">#REF!</definedName>
    <definedName name="_Key1" localSheetId="16" hidden="1">#REF!</definedName>
    <definedName name="_Key1" localSheetId="9" hidden="1">#REF!</definedName>
    <definedName name="_Key1" localSheetId="13" hidden="1">#REF!</definedName>
    <definedName name="_Key1" localSheetId="3" hidden="1">#REF!</definedName>
    <definedName name="_Key1" localSheetId="14" hidden="1">#REF!</definedName>
    <definedName name="_Key1" localSheetId="19" hidden="1">#REF!</definedName>
    <definedName name="_Key1" localSheetId="20" hidden="1">#REF!</definedName>
    <definedName name="_Key1" localSheetId="18" hidden="1">#REF!</definedName>
    <definedName name="_Key1" localSheetId="8" hidden="1">#REF!</definedName>
    <definedName name="_Key1" localSheetId="10" hidden="1">#REF!</definedName>
    <definedName name="_Key1" localSheetId="21" hidden="1">#REF!</definedName>
    <definedName name="_Key1" localSheetId="12" hidden="1">#REF!</definedName>
    <definedName name="_Key1" localSheetId="11" hidden="1">#REF!</definedName>
    <definedName name="_Key1" localSheetId="17" hidden="1">#REF!</definedName>
    <definedName name="_Key1" localSheetId="5" hidden="1">#REF!</definedName>
    <definedName name="_Key1" localSheetId="0" hidden="1">#REF!</definedName>
    <definedName name="_Key1" localSheetId="1" hidden="1">#REF!</definedName>
    <definedName name="_Key1" localSheetId="15" hidden="1">#REF!</definedName>
    <definedName name="_Key1" hidden="1">#REF!</definedName>
    <definedName name="_Order1" localSheetId="16" hidden="1">0</definedName>
    <definedName name="_Order1" localSheetId="9" hidden="1">0</definedName>
    <definedName name="_Order1" localSheetId="13" hidden="1">0</definedName>
    <definedName name="_Order1" localSheetId="19" hidden="1">0</definedName>
    <definedName name="_Order1" localSheetId="20" hidden="1">0</definedName>
    <definedName name="_Order1" localSheetId="8" hidden="1">0</definedName>
    <definedName name="_Order1" localSheetId="10" hidden="1">0</definedName>
    <definedName name="_Order1" localSheetId="21" hidden="1">0</definedName>
    <definedName name="_Order1" localSheetId="12" hidden="1">0</definedName>
    <definedName name="_Order1" localSheetId="17" hidden="1">0</definedName>
    <definedName name="_Order1" localSheetId="5" hidden="1">0</definedName>
    <definedName name="_Order1" localSheetId="15" hidden="1">0</definedName>
    <definedName name="_Order1" hidden="1">255</definedName>
    <definedName name="_Sort" localSheetId="16" hidden="1">#REF!</definedName>
    <definedName name="_Sort" localSheetId="9" hidden="1">#REF!</definedName>
    <definedName name="_Sort" localSheetId="13" hidden="1">#REF!</definedName>
    <definedName name="_Sort" localSheetId="3" hidden="1">#REF!</definedName>
    <definedName name="_Sort" localSheetId="14" hidden="1">#REF!</definedName>
    <definedName name="_Sort" localSheetId="19" hidden="1">#REF!</definedName>
    <definedName name="_Sort" localSheetId="20" hidden="1">#REF!</definedName>
    <definedName name="_Sort" localSheetId="18" hidden="1">#REF!</definedName>
    <definedName name="_Sort" localSheetId="8" hidden="1">#REF!</definedName>
    <definedName name="_Sort" localSheetId="10" hidden="1">#REF!</definedName>
    <definedName name="_Sort" localSheetId="21" hidden="1">#REF!</definedName>
    <definedName name="_Sort" localSheetId="12" hidden="1">#REF!</definedName>
    <definedName name="_Sort" localSheetId="11" hidden="1">#REF!</definedName>
    <definedName name="_Sort" localSheetId="17" hidden="1">#REF!</definedName>
    <definedName name="_Sort" localSheetId="5" hidden="1">#REF!</definedName>
    <definedName name="_Sort" localSheetId="0" hidden="1">#REF!</definedName>
    <definedName name="_Sort" localSheetId="1" hidden="1">#REF!</definedName>
    <definedName name="_Sort" localSheetId="15" hidden="1">#REF!</definedName>
    <definedName name="_Sort" hidden="1">#REF!</definedName>
    <definedName name="_Table1_In1" localSheetId="16" hidden="1">#REF!</definedName>
    <definedName name="_Table1_In1" localSheetId="9" hidden="1">#REF!</definedName>
    <definedName name="_Table1_In1" localSheetId="13" hidden="1">#REF!</definedName>
    <definedName name="_Table1_In1" localSheetId="3" hidden="1">#REF!</definedName>
    <definedName name="_Table1_In1" localSheetId="14" hidden="1">#REF!</definedName>
    <definedName name="_Table1_In1" localSheetId="19" hidden="1">#REF!</definedName>
    <definedName name="_Table1_In1" localSheetId="20" hidden="1">#REF!</definedName>
    <definedName name="_Table1_In1" localSheetId="18" hidden="1">#REF!</definedName>
    <definedName name="_Table1_In1" localSheetId="8" hidden="1">#REF!</definedName>
    <definedName name="_Table1_In1" localSheetId="10" hidden="1">#REF!</definedName>
    <definedName name="_Table1_In1" localSheetId="21" hidden="1">#REF!</definedName>
    <definedName name="_Table1_In1" localSheetId="12" hidden="1">#REF!</definedName>
    <definedName name="_Table1_In1" localSheetId="11" hidden="1">#REF!</definedName>
    <definedName name="_Table1_In1" localSheetId="17" hidden="1">#REF!</definedName>
    <definedName name="_Table1_In1" localSheetId="5" hidden="1">#REF!</definedName>
    <definedName name="_Table1_In1" localSheetId="0" hidden="1">#REF!</definedName>
    <definedName name="_Table1_In1" localSheetId="1" hidden="1">#REF!</definedName>
    <definedName name="_Table1_In1" localSheetId="15" hidden="1">#REF!</definedName>
    <definedName name="_Table1_In1" hidden="1">#REF!</definedName>
    <definedName name="_Table1_Out" localSheetId="16" hidden="1">#REF!</definedName>
    <definedName name="_Table1_Out" localSheetId="9" hidden="1">#REF!</definedName>
    <definedName name="_Table1_Out" localSheetId="13" hidden="1">#REF!</definedName>
    <definedName name="_Table1_Out" localSheetId="3" hidden="1">#REF!</definedName>
    <definedName name="_Table1_Out" localSheetId="14" hidden="1">#REF!</definedName>
    <definedName name="_Table1_Out" localSheetId="19" hidden="1">#REF!</definedName>
    <definedName name="_Table1_Out" localSheetId="20" hidden="1">#REF!</definedName>
    <definedName name="_Table1_Out" localSheetId="18" hidden="1">#REF!</definedName>
    <definedName name="_Table1_Out" localSheetId="8" hidden="1">#REF!</definedName>
    <definedName name="_Table1_Out" localSheetId="10" hidden="1">#REF!</definedName>
    <definedName name="_Table1_Out" localSheetId="21" hidden="1">#REF!</definedName>
    <definedName name="_Table1_Out" localSheetId="12" hidden="1">#REF!</definedName>
    <definedName name="_Table1_Out" localSheetId="11" hidden="1">#REF!</definedName>
    <definedName name="_Table1_Out" localSheetId="17" hidden="1">#REF!</definedName>
    <definedName name="_Table1_Out" localSheetId="5" hidden="1">#REF!</definedName>
    <definedName name="_Table1_Out" localSheetId="0" hidden="1">#REF!</definedName>
    <definedName name="_Table1_Out" localSheetId="1" hidden="1">#REF!</definedName>
    <definedName name="_Table1_Out" localSheetId="15" hidden="1">#REF!</definedName>
    <definedName name="_Table1_Out" hidden="1">#REF!</definedName>
    <definedName name="_Table2_In1" localSheetId="16" hidden="1">#REF!</definedName>
    <definedName name="_Table2_In1" localSheetId="9" hidden="1">#REF!</definedName>
    <definedName name="_Table2_In1" localSheetId="13" hidden="1">#REF!</definedName>
    <definedName name="_Table2_In1" localSheetId="3" hidden="1">#REF!</definedName>
    <definedName name="_Table2_In1" localSheetId="14" hidden="1">#REF!</definedName>
    <definedName name="_Table2_In1" localSheetId="19" hidden="1">#REF!</definedName>
    <definedName name="_Table2_In1" localSheetId="20" hidden="1">#REF!</definedName>
    <definedName name="_Table2_In1" localSheetId="18" hidden="1">#REF!</definedName>
    <definedName name="_Table2_In1" localSheetId="8" hidden="1">#REF!</definedName>
    <definedName name="_Table2_In1" localSheetId="10" hidden="1">#REF!</definedName>
    <definedName name="_Table2_In1" localSheetId="21" hidden="1">#REF!</definedName>
    <definedName name="_Table2_In1" localSheetId="12" hidden="1">#REF!</definedName>
    <definedName name="_Table2_In1" localSheetId="11" hidden="1">#REF!</definedName>
    <definedName name="_Table2_In1" localSheetId="17" hidden="1">#REF!</definedName>
    <definedName name="_Table2_In1" localSheetId="5" hidden="1">#REF!</definedName>
    <definedName name="_Table2_In1" localSheetId="0" hidden="1">#REF!</definedName>
    <definedName name="_Table2_In1" localSheetId="1" hidden="1">#REF!</definedName>
    <definedName name="_Table2_In1" localSheetId="15" hidden="1">#REF!</definedName>
    <definedName name="_Table2_In1" hidden="1">#REF!</definedName>
    <definedName name="_Table2_Out" localSheetId="16" hidden="1">#REF!</definedName>
    <definedName name="_Table2_Out" localSheetId="9" hidden="1">#REF!</definedName>
    <definedName name="_Table2_Out" localSheetId="13" hidden="1">#REF!</definedName>
    <definedName name="_Table2_Out" localSheetId="3" hidden="1">#REF!</definedName>
    <definedName name="_Table2_Out" localSheetId="14" hidden="1">#REF!</definedName>
    <definedName name="_Table2_Out" localSheetId="19" hidden="1">#REF!</definedName>
    <definedName name="_Table2_Out" localSheetId="20" hidden="1">#REF!</definedName>
    <definedName name="_Table2_Out" localSheetId="18" hidden="1">#REF!</definedName>
    <definedName name="_Table2_Out" localSheetId="8" hidden="1">#REF!</definedName>
    <definedName name="_Table2_Out" localSheetId="10" hidden="1">#REF!</definedName>
    <definedName name="_Table2_Out" localSheetId="21" hidden="1">#REF!</definedName>
    <definedName name="_Table2_Out" localSheetId="12" hidden="1">#REF!</definedName>
    <definedName name="_Table2_Out" localSheetId="11" hidden="1">#REF!</definedName>
    <definedName name="_Table2_Out" localSheetId="17" hidden="1">#REF!</definedName>
    <definedName name="_Table2_Out" localSheetId="5" hidden="1">#REF!</definedName>
    <definedName name="_Table2_Out" localSheetId="0" hidden="1">#REF!</definedName>
    <definedName name="_Table2_Out" localSheetId="1" hidden="1">#REF!</definedName>
    <definedName name="_Table2_Out" localSheetId="15" hidden="1">#REF!</definedName>
    <definedName name="_Table2_Out" hidden="1">#REF!</definedName>
    <definedName name="DATA_01" localSheetId="16" hidden="1">'[1]Bond Amortization1'!#REF!</definedName>
    <definedName name="DATA_01" localSheetId="9" hidden="1">'[1]Bond Amortization1'!#REF!</definedName>
    <definedName name="DATA_01" localSheetId="13" hidden="1">'[1]Bond Amortization1'!#REF!</definedName>
    <definedName name="DATA_01" localSheetId="3" hidden="1">'[1]Bond Amortization1'!#REF!</definedName>
    <definedName name="DATA_01" localSheetId="14" hidden="1">'[1]Bond Amortization1'!#REF!</definedName>
    <definedName name="DATA_01" localSheetId="19" hidden="1">'[1]Bond Amortization1'!#REF!</definedName>
    <definedName name="DATA_01" localSheetId="20" hidden="1">'[1]Bond Amortization1'!#REF!</definedName>
    <definedName name="DATA_01" localSheetId="18" hidden="1">'[1]Bond Amortization1'!#REF!</definedName>
    <definedName name="DATA_01" localSheetId="8" hidden="1">'[1]Bond Amortization1'!#REF!</definedName>
    <definedName name="DATA_01" localSheetId="10" hidden="1">'[1]Bond Amortization1'!#REF!</definedName>
    <definedName name="DATA_01" localSheetId="21" hidden="1">'[1]Bond Amortization1'!#REF!</definedName>
    <definedName name="DATA_01" localSheetId="12" hidden="1">'[1]Bond Amortization1'!#REF!</definedName>
    <definedName name="DATA_01" localSheetId="11" hidden="1">'[1]Bond Amortization1'!#REF!</definedName>
    <definedName name="DATA_01" localSheetId="17" hidden="1">'[1]Bond Amortization1'!#REF!</definedName>
    <definedName name="DATA_01" localSheetId="5" hidden="1">'[1]Bond Amortization1'!#REF!</definedName>
    <definedName name="DATA_01" localSheetId="0" hidden="1">'[1]Bond Amortization1'!#REF!</definedName>
    <definedName name="DATA_01" localSheetId="1" hidden="1">'[1]Bond Amortization1'!#REF!</definedName>
    <definedName name="DATA_01" localSheetId="15" hidden="1">'[1]Bond Amortization1'!#REF!</definedName>
    <definedName name="DATA_01" hidden="1">'[1]Bond Amortization1'!#REF!</definedName>
    <definedName name="DATA_08" localSheetId="16" hidden="1">'[1]Bond Amortization1'!#REF!</definedName>
    <definedName name="DATA_08" localSheetId="9" hidden="1">'[1]Bond Amortization1'!#REF!</definedName>
    <definedName name="DATA_08" localSheetId="13" hidden="1">'[1]Bond Amortization1'!#REF!</definedName>
    <definedName name="DATA_08" localSheetId="3" hidden="1">'[1]Bond Amortization1'!#REF!</definedName>
    <definedName name="DATA_08" localSheetId="14" hidden="1">'[1]Bond Amortization1'!#REF!</definedName>
    <definedName name="DATA_08" localSheetId="19" hidden="1">'[1]Bond Amortization1'!#REF!</definedName>
    <definedName name="DATA_08" localSheetId="20" hidden="1">'[1]Bond Amortization1'!#REF!</definedName>
    <definedName name="DATA_08" localSheetId="18" hidden="1">'[1]Bond Amortization1'!#REF!</definedName>
    <definedName name="DATA_08" localSheetId="8" hidden="1">'[1]Bond Amortization1'!#REF!</definedName>
    <definedName name="DATA_08" localSheetId="10" hidden="1">'[1]Bond Amortization1'!#REF!</definedName>
    <definedName name="DATA_08" localSheetId="21" hidden="1">'[1]Bond Amortization1'!#REF!</definedName>
    <definedName name="DATA_08" localSheetId="12" hidden="1">'[1]Bond Amortization1'!#REF!</definedName>
    <definedName name="DATA_08" localSheetId="11" hidden="1">'[1]Bond Amortization1'!#REF!</definedName>
    <definedName name="DATA_08" localSheetId="17" hidden="1">'[1]Bond Amortization1'!#REF!</definedName>
    <definedName name="DATA_08" localSheetId="5" hidden="1">'[1]Bond Amortization1'!#REF!</definedName>
    <definedName name="DATA_08" localSheetId="0" hidden="1">'[1]Bond Amortization1'!#REF!</definedName>
    <definedName name="DATA_08" localSheetId="1" hidden="1">'[1]Bond Amortization1'!#REF!</definedName>
    <definedName name="DATA_08" localSheetId="15" hidden="1">'[1]Bond Amortization1'!#REF!</definedName>
    <definedName name="DATA_08" hidden="1">'[1]Bond Amortization1'!#REF!</definedName>
    <definedName name="IntroPrintArea" localSheetId="16" hidden="1">#REF!</definedName>
    <definedName name="IntroPrintArea" localSheetId="9" hidden="1">#REF!</definedName>
    <definedName name="IntroPrintArea" localSheetId="13" hidden="1">#REF!</definedName>
    <definedName name="IntroPrintArea" localSheetId="3" hidden="1">#REF!</definedName>
    <definedName name="IntroPrintArea" localSheetId="14" hidden="1">#REF!</definedName>
    <definedName name="IntroPrintArea" localSheetId="19" hidden="1">#REF!</definedName>
    <definedName name="IntroPrintArea" localSheetId="20" hidden="1">#REF!</definedName>
    <definedName name="IntroPrintArea" localSheetId="18" hidden="1">#REF!</definedName>
    <definedName name="IntroPrintArea" localSheetId="8" hidden="1">#REF!</definedName>
    <definedName name="IntroPrintArea" localSheetId="10" hidden="1">#REF!</definedName>
    <definedName name="IntroPrintArea" localSheetId="21" hidden="1">#REF!</definedName>
    <definedName name="IntroPrintArea" localSheetId="12" hidden="1">#REF!</definedName>
    <definedName name="IntroPrintArea" localSheetId="11" hidden="1">#REF!</definedName>
    <definedName name="IntroPrintArea" localSheetId="17" hidden="1">#REF!</definedName>
    <definedName name="IntroPrintArea" localSheetId="5" hidden="1">#REF!</definedName>
    <definedName name="IntroPrintArea" localSheetId="0" hidden="1">#REF!</definedName>
    <definedName name="IntroPrintArea" localSheetId="1" hidden="1">#REF!</definedName>
    <definedName name="IntroPrintArea" localSheetId="15"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16">'5 YR Budget'!$B$4:$J$201</definedName>
    <definedName name="_xlnm.Print_Area" localSheetId="9">'5 YR Enrollment'!$B$2:$N$61</definedName>
    <definedName name="_xlnm.Print_Area" localSheetId="13">'5 YR Personnel'!$B$2:$Q$69</definedName>
    <definedName name="_xlnm.Print_Area" localSheetId="6">'Balance Sheet'!$B$2:$I$45</definedName>
    <definedName name="_xlnm.Print_Area" localSheetId="19">'Cash Flow'!$B$4:$T$203</definedName>
    <definedName name="_xlnm.Print_Area" localSheetId="20">'Cash Flow (2nd Year)'!$B$4:$T$201</definedName>
    <definedName name="_xlnm.Print_Area" localSheetId="8">Enrollment!$B$2:$O$64</definedName>
    <definedName name="_xlnm.Print_Area" localSheetId="10">'Enrollment '!$B$2:$U$61</definedName>
    <definedName name="_xlnm.Print_Area" localSheetId="22">'General Info'!$B$2:$F$21</definedName>
    <definedName name="_xlnm.Print_Area" localSheetId="21">'Monthly Report'!$B$4:$W$201</definedName>
    <definedName name="_xlnm.Print_Area" localSheetId="12">Personnel!$B$2:$J$68</definedName>
    <definedName name="_xlnm.Print_Area" localSheetId="17">'Quarterly Report'!$B$4:$O$203</definedName>
    <definedName name="_xlnm.Print_Area" localSheetId="5">'School Info'!$B$2:$E$10</definedName>
    <definedName name="_xlnm.Print_Area" localSheetId="1">'Template Instructions'!$B$2:$D$68</definedName>
    <definedName name="_xlnm.Print_Area" localSheetId="2">'Template Instructions_5 YR'!$B$2:$D$68</definedName>
    <definedName name="_xlnm.Print_Area" localSheetId="15">'Yearly Budget'!$B$4:$L$203</definedName>
    <definedName name="_xlnm.Print_Titles" localSheetId="16">'5 YR Budget'!$4:$17</definedName>
    <definedName name="_xlnm.Print_Titles" localSheetId="9">'5 YR Enrollment'!$2:$4</definedName>
    <definedName name="_xlnm.Print_Titles" localSheetId="13">'5 YR Personnel'!$B:$C,'5 YR Personnel'!$2:$9</definedName>
    <definedName name="_xlnm.Print_Titles" localSheetId="19">'Cash Flow'!$B:$B,'Cash Flow'!$4:$17</definedName>
    <definedName name="_xlnm.Print_Titles" localSheetId="20">'Cash Flow (2nd Year)'!$B:$B,'Cash Flow (2nd Year)'!$4:$17</definedName>
    <definedName name="_xlnm.Print_Titles" localSheetId="8">Enrollment!$2:$4</definedName>
    <definedName name="_xlnm.Print_Titles" localSheetId="10">'Enrollment '!$2:$4</definedName>
    <definedName name="_xlnm.Print_Titles" localSheetId="21">'Monthly Report'!$B:$C,'Monthly Report'!$4:$17</definedName>
    <definedName name="_xlnm.Print_Titles" localSheetId="12">Personnel!$B:$C,Personnel!$2:$8</definedName>
    <definedName name="_xlnm.Print_Titles" localSheetId="17">'Quarterly Report'!$B:$C,'Quarterly Report'!$4:$17</definedName>
    <definedName name="_xlnm.Print_Titles" localSheetId="1">'Template Instructions'!$3:$4</definedName>
    <definedName name="_xlnm.Print_Titles" localSheetId="2">'Template Instructions_5 YR'!$3:$4</definedName>
    <definedName name="_xlnm.Print_Titles" localSheetId="15">'Yearly Budget'!$4:$17</definedName>
    <definedName name="X_Enrollment">'5 YR Enrollment'!$C$7:$M$60</definedName>
    <definedName name="X_Enrollment_April">'Enrollment '!$P$25</definedName>
    <definedName name="X_Enrollment_August">'Enrollment '!$T$25</definedName>
    <definedName name="X_Enrollment_CB">Enrollment!$J$25</definedName>
    <definedName name="X_Enrollment_CB_Mo.">'Enrollment '!$G$25</definedName>
    <definedName name="X_Enrollment_December">'Enrollment '!$L$25</definedName>
    <definedName name="X_Enrollment_February">'Enrollment '!$N$25</definedName>
    <definedName name="X_Enrollment_January">'Enrollment '!$M$25</definedName>
    <definedName name="X_Enrollment_July">'Enrollment '!$S$25</definedName>
    <definedName name="X_Enrollment_June">'Enrollment '!$R$25</definedName>
    <definedName name="X_Enrollment_March">'Enrollment '!$O$25</definedName>
    <definedName name="X_Enrollment_May">'Enrollment '!$Q$25</definedName>
    <definedName name="X_Enrollment_November">'Enrollment '!$K$25</definedName>
    <definedName name="X_Enrollment_OB">Enrollment!$I$25</definedName>
    <definedName name="X_Enrollment_OB_Mo.">'Enrollment '!$F$25</definedName>
    <definedName name="X_Enrollment_October">'Enrollment '!$J$25</definedName>
    <definedName name="X_Enrollment_PY">Enrollment!$D$25</definedName>
    <definedName name="X_Enrollment_PY_Mo.">'Enrollment '!$D$25</definedName>
    <definedName name="X_Enrollment_Q1">Enrollment!$L$25</definedName>
    <definedName name="X_Enrollment_Q2">Enrollment!$M$25</definedName>
    <definedName name="X_Enrollment_Q3">Enrollment!$N$25</definedName>
    <definedName name="X_Enrollment_Q4">Enrollment!$O$25</definedName>
    <definedName name="X_Enrollment_September">'Enrollment '!$I$25</definedName>
    <definedName name="X_Staffing_YR1_FTE">'5 YR Personnel'!$E$68</definedName>
    <definedName name="X_Staffing_YR2_FTE">'5 YR Personnel'!$F$68</definedName>
    <definedName name="X_Staffing_YR3_FTE">'5 YR Personnel'!$G$68</definedName>
    <definedName name="X_Staffing_YR4_FTE">'5 YR Personnel'!$H$68</definedName>
    <definedName name="X_Staffing_YR5_FTE">'5 YR Personnel'!$I$68</definedName>
    <definedName name="X_StaffingCategories">'5 YR Personnel'!$C:$I</definedName>
    <definedName name="X_StaffingRaises">'5 YR Personnel'!$M:$Q</definedName>
    <definedName name="X_Years">'5 YR Enrollment'!$AC$10:$AO$12</definedName>
    <definedName name="Z_BalanceSheet">'Balance Sheet'!$A$1:$I$45</definedName>
    <definedName name="Z_Enrollment">Enrollment!$C$7:$O$63</definedName>
    <definedName name="Z_PositionsCategories">'General Info'!$B$2:$B$21</definedName>
    <definedName name="Z_SchoolName">'School Info'!$C$3</definedName>
    <definedName name="Z_SchoolYear">'School Info'!$D$9</definedName>
    <definedName name="Z_Years">Enrollment!$AB$10:$AN$12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4" l="1"/>
  <c r="F7" i="14"/>
  <c r="E7" i="14"/>
  <c r="B145" i="18" l="1"/>
  <c r="Q145" i="18"/>
  <c r="B146" i="18"/>
  <c r="Q146" i="18"/>
  <c r="B42" i="18"/>
  <c r="Q42" i="18"/>
  <c r="B43" i="18"/>
  <c r="Q43" i="18"/>
  <c r="B145" i="17"/>
  <c r="I145" i="17"/>
  <c r="L145" i="17"/>
  <c r="N145" i="17"/>
  <c r="B146" i="17"/>
  <c r="I146" i="17"/>
  <c r="L146" i="17"/>
  <c r="N146" i="17"/>
  <c r="B42" i="17"/>
  <c r="I42" i="17"/>
  <c r="L42" i="17"/>
  <c r="N42" i="17"/>
  <c r="B43" i="17"/>
  <c r="I43" i="17"/>
  <c r="L43" i="17"/>
  <c r="N43" i="17"/>
  <c r="I145" i="7"/>
  <c r="I146" i="7"/>
  <c r="I42" i="7"/>
  <c r="F47" i="14" l="1"/>
  <c r="G47" i="14"/>
  <c r="E23" i="14"/>
  <c r="E22" i="14"/>
  <c r="F22" i="14"/>
  <c r="G22" i="14"/>
  <c r="F23" i="14"/>
  <c r="G23" i="14"/>
  <c r="F24" i="14"/>
  <c r="G24" i="14"/>
  <c r="G25" i="14" l="1"/>
  <c r="G57" i="14" s="1"/>
  <c r="G51" i="14"/>
  <c r="G30" i="14"/>
  <c r="G36" i="14"/>
  <c r="G42" i="14"/>
  <c r="G54" i="14"/>
  <c r="G60" i="14"/>
  <c r="G33" i="14"/>
  <c r="G39" i="14"/>
  <c r="G45" i="14"/>
  <c r="G63" i="14"/>
  <c r="F25" i="14"/>
  <c r="F57" i="14" s="1"/>
  <c r="E47" i="14"/>
  <c r="E24" i="14"/>
  <c r="F30" i="14" l="1"/>
  <c r="F36" i="14"/>
  <c r="F42" i="14"/>
  <c r="F54" i="14"/>
  <c r="F60" i="14"/>
  <c r="F33" i="14"/>
  <c r="F39" i="14"/>
  <c r="F45" i="14"/>
  <c r="F51" i="14"/>
  <c r="F63" i="14"/>
  <c r="G48" i="14"/>
  <c r="E25" i="14"/>
  <c r="B197" i="7"/>
  <c r="B197" i="17" s="1"/>
  <c r="B193" i="7"/>
  <c r="B180" i="7"/>
  <c r="B155" i="7"/>
  <c r="B155" i="17" s="1"/>
  <c r="B138" i="7"/>
  <c r="B138" i="17" s="1"/>
  <c r="B120" i="7"/>
  <c r="B112" i="7"/>
  <c r="B112" i="17" s="1"/>
  <c r="B101" i="7"/>
  <c r="B101" i="17" s="1"/>
  <c r="B90" i="7"/>
  <c r="B88" i="7"/>
  <c r="B82" i="7"/>
  <c r="B75" i="7"/>
  <c r="B75" i="17" s="1"/>
  <c r="B70" i="7"/>
  <c r="B56" i="7"/>
  <c r="B45" i="7"/>
  <c r="B45" i="17" s="1"/>
  <c r="B35" i="7"/>
  <c r="B35" i="17" s="1"/>
  <c r="B29" i="7"/>
  <c r="B23" i="7"/>
  <c r="B202" i="17"/>
  <c r="B200" i="17"/>
  <c r="B198" i="17"/>
  <c r="B195" i="17"/>
  <c r="B193" i="17"/>
  <c r="B192" i="17"/>
  <c r="B191" i="17"/>
  <c r="B190" i="17"/>
  <c r="B189" i="17"/>
  <c r="B188" i="17"/>
  <c r="B187" i="17"/>
  <c r="B186" i="17"/>
  <c r="B185" i="17"/>
  <c r="B184" i="17"/>
  <c r="B183" i="17"/>
  <c r="B182"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4" i="17"/>
  <c r="B153" i="17"/>
  <c r="B152" i="17"/>
  <c r="B151" i="17"/>
  <c r="B150" i="17"/>
  <c r="B149" i="17"/>
  <c r="B148" i="17"/>
  <c r="B147" i="17"/>
  <c r="B144" i="17"/>
  <c r="B143" i="17"/>
  <c r="B142" i="17"/>
  <c r="B140" i="17"/>
  <c r="B137" i="17"/>
  <c r="B136" i="17"/>
  <c r="B135" i="17"/>
  <c r="B134" i="17"/>
  <c r="B133" i="17"/>
  <c r="B132" i="17"/>
  <c r="B131" i="17"/>
  <c r="B130" i="17"/>
  <c r="B129" i="17"/>
  <c r="B128" i="17"/>
  <c r="B127" i="17"/>
  <c r="B126" i="17"/>
  <c r="B125" i="17"/>
  <c r="B124" i="17"/>
  <c r="B122" i="17"/>
  <c r="B120" i="17"/>
  <c r="B119" i="17"/>
  <c r="B118" i="17"/>
  <c r="B117" i="17"/>
  <c r="B116" i="17"/>
  <c r="B115" i="17"/>
  <c r="B114" i="17"/>
  <c r="B111" i="17"/>
  <c r="B110" i="17"/>
  <c r="B109" i="17"/>
  <c r="B108" i="17"/>
  <c r="B107" i="17"/>
  <c r="B106" i="17"/>
  <c r="B105" i="17"/>
  <c r="B104" i="17"/>
  <c r="B103" i="17"/>
  <c r="B100" i="17"/>
  <c r="B99" i="17"/>
  <c r="B98" i="17"/>
  <c r="B97" i="17"/>
  <c r="B96" i="17"/>
  <c r="B95" i="17"/>
  <c r="B94" i="17"/>
  <c r="B93" i="17"/>
  <c r="B92" i="17"/>
  <c r="B90" i="17"/>
  <c r="B88" i="17"/>
  <c r="B87" i="17"/>
  <c r="B86" i="17"/>
  <c r="B85" i="17"/>
  <c r="B84" i="17"/>
  <c r="B82" i="17"/>
  <c r="B81" i="17"/>
  <c r="B80" i="17"/>
  <c r="B79" i="17"/>
  <c r="B78" i="17"/>
  <c r="B77" i="17"/>
  <c r="B74" i="17"/>
  <c r="B73" i="17"/>
  <c r="B72" i="17"/>
  <c r="B70" i="17"/>
  <c r="B69" i="17"/>
  <c r="B68" i="17"/>
  <c r="B67" i="17"/>
  <c r="B66" i="17"/>
  <c r="B65" i="17"/>
  <c r="B64" i="17"/>
  <c r="B63" i="17"/>
  <c r="B62" i="17"/>
  <c r="B61" i="17"/>
  <c r="B60" i="17"/>
  <c r="B59" i="17"/>
  <c r="B58" i="17"/>
  <c r="B56" i="17"/>
  <c r="B55" i="17"/>
  <c r="B54" i="17"/>
  <c r="B53" i="17"/>
  <c r="B52" i="17"/>
  <c r="B51" i="17"/>
  <c r="B50" i="17"/>
  <c r="B49" i="17"/>
  <c r="B48" i="17"/>
  <c r="B47" i="17"/>
  <c r="B44" i="17"/>
  <c r="B41" i="17"/>
  <c r="B40" i="17"/>
  <c r="B39" i="17"/>
  <c r="B38" i="17"/>
  <c r="B37" i="17"/>
  <c r="B34" i="17"/>
  <c r="B33" i="17"/>
  <c r="B32" i="17"/>
  <c r="B31" i="17"/>
  <c r="B29" i="17"/>
  <c r="B28" i="17"/>
  <c r="B27" i="17"/>
  <c r="B26" i="17"/>
  <c r="B25" i="17"/>
  <c r="B23" i="17"/>
  <c r="B22" i="17"/>
  <c r="B21" i="17"/>
  <c r="B20" i="17"/>
  <c r="B19" i="17"/>
  <c r="B18" i="17"/>
  <c r="E63" i="14" l="1"/>
  <c r="E57" i="14"/>
  <c r="E36" i="14"/>
  <c r="E39" i="14"/>
  <c r="F48" i="14"/>
  <c r="E60" i="14"/>
  <c r="E33" i="14"/>
  <c r="E45" i="14"/>
  <c r="E54" i="14"/>
  <c r="E30" i="14"/>
  <c r="E42" i="14"/>
  <c r="E51" i="14"/>
  <c r="R138" i="27"/>
  <c r="R120" i="27"/>
  <c r="R88" i="27"/>
  <c r="AD11" i="21"/>
  <c r="F193" i="7"/>
  <c r="F180" i="7"/>
  <c r="F155" i="7"/>
  <c r="F138" i="7"/>
  <c r="F82" i="7"/>
  <c r="F75" i="7"/>
  <c r="F68" i="7"/>
  <c r="F70" i="7" s="1"/>
  <c r="F54" i="7"/>
  <c r="F56" i="7" s="1"/>
  <c r="F45" i="7"/>
  <c r="F35" i="7"/>
  <c r="F29" i="7"/>
  <c r="F23" i="7"/>
  <c r="D16" i="19"/>
  <c r="E16" i="19" s="1"/>
  <c r="F16" i="19" s="1"/>
  <c r="G16" i="19" s="1"/>
  <c r="H16" i="19" s="1"/>
  <c r="E6" i="20"/>
  <c r="F6" i="20" s="1"/>
  <c r="D7" i="21"/>
  <c r="I47" i="14"/>
  <c r="E48" i="14" l="1"/>
  <c r="E7" i="21"/>
  <c r="F7" i="21" s="1"/>
  <c r="G7" i="21" s="1"/>
  <c r="H7" i="21" s="1"/>
  <c r="I7" i="21" s="1"/>
  <c r="J7" i="21" s="1"/>
  <c r="K7" i="21" s="1"/>
  <c r="L7" i="21" s="1"/>
  <c r="M7" i="21" s="1"/>
  <c r="G6" i="20"/>
  <c r="H6" i="20" s="1"/>
  <c r="I6" i="20" s="1"/>
  <c r="D6" i="27"/>
  <c r="B5" i="19"/>
  <c r="Q198" i="27"/>
  <c r="R198" i="27" s="1"/>
  <c r="Q193" i="27"/>
  <c r="R193" i="27" s="1"/>
  <c r="P191" i="27"/>
  <c r="O191" i="27"/>
  <c r="N191" i="27"/>
  <c r="M191" i="27"/>
  <c r="L191" i="27"/>
  <c r="K191" i="27"/>
  <c r="J191" i="27"/>
  <c r="I191" i="27"/>
  <c r="H191" i="27"/>
  <c r="G191" i="27"/>
  <c r="F191" i="27"/>
  <c r="E191" i="27"/>
  <c r="D191" i="27"/>
  <c r="Q190" i="27"/>
  <c r="R190" i="27" s="1"/>
  <c r="Q189" i="27"/>
  <c r="R189" i="27" s="1"/>
  <c r="Q188" i="27"/>
  <c r="R188" i="27" s="1"/>
  <c r="Q187" i="27"/>
  <c r="R187" i="27" s="1"/>
  <c r="Q186" i="27"/>
  <c r="R186" i="27" s="1"/>
  <c r="Q185" i="27"/>
  <c r="R185" i="27" s="1"/>
  <c r="Q184" i="27"/>
  <c r="R184" i="27" s="1"/>
  <c r="Q183" i="27"/>
  <c r="R183" i="27" s="1"/>
  <c r="Q182" i="27"/>
  <c r="R182" i="27" s="1"/>
  <c r="Q181" i="27"/>
  <c r="R181" i="27" s="1"/>
  <c r="P178" i="27"/>
  <c r="O178" i="27"/>
  <c r="N178" i="27"/>
  <c r="M178" i="27"/>
  <c r="L178" i="27"/>
  <c r="K178" i="27"/>
  <c r="J178" i="27"/>
  <c r="I178" i="27"/>
  <c r="H178" i="27"/>
  <c r="G178" i="27"/>
  <c r="F178" i="27"/>
  <c r="E178" i="27"/>
  <c r="D178" i="27"/>
  <c r="B178" i="27"/>
  <c r="Q177" i="27"/>
  <c r="R177" i="27" s="1"/>
  <c r="Q176" i="27"/>
  <c r="R176" i="27" s="1"/>
  <c r="B176" i="27"/>
  <c r="Q175" i="27"/>
  <c r="R175" i="27" s="1"/>
  <c r="Q174" i="27"/>
  <c r="R174" i="27" s="1"/>
  <c r="B174" i="27"/>
  <c r="Q173" i="27"/>
  <c r="R173" i="27" s="1"/>
  <c r="Q172" i="27"/>
  <c r="R172" i="27" s="1"/>
  <c r="B172" i="27"/>
  <c r="Q171" i="27"/>
  <c r="R171" i="27" s="1"/>
  <c r="Q170" i="27"/>
  <c r="R170" i="27" s="1"/>
  <c r="B170" i="27"/>
  <c r="Q169" i="27"/>
  <c r="R169" i="27" s="1"/>
  <c r="Q168" i="27"/>
  <c r="R168" i="27" s="1"/>
  <c r="B168" i="27"/>
  <c r="Q167" i="27"/>
  <c r="R167" i="27" s="1"/>
  <c r="Q166" i="27"/>
  <c r="R166" i="27" s="1"/>
  <c r="B166" i="27"/>
  <c r="Q165" i="27"/>
  <c r="R165" i="27" s="1"/>
  <c r="Q164" i="27"/>
  <c r="R164" i="27" s="1"/>
  <c r="B164" i="27"/>
  <c r="Q163" i="27"/>
  <c r="R163" i="27" s="1"/>
  <c r="Q162" i="27"/>
  <c r="R162" i="27" s="1"/>
  <c r="B162" i="27"/>
  <c r="Q161" i="27"/>
  <c r="R161" i="27" s="1"/>
  <c r="Q160" i="27"/>
  <c r="R160" i="27" s="1"/>
  <c r="B160" i="27"/>
  <c r="Q159" i="27"/>
  <c r="R159" i="27" s="1"/>
  <c r="Q158" i="27"/>
  <c r="R158" i="27" s="1"/>
  <c r="B158" i="27"/>
  <c r="Q157" i="27"/>
  <c r="R157" i="27" s="1"/>
  <c r="Q156" i="27"/>
  <c r="R156" i="27" s="1"/>
  <c r="B156" i="27"/>
  <c r="P153" i="27"/>
  <c r="O153" i="27"/>
  <c r="N153" i="27"/>
  <c r="M153" i="27"/>
  <c r="L153" i="27"/>
  <c r="K153" i="27"/>
  <c r="J153" i="27"/>
  <c r="I153" i="27"/>
  <c r="H153" i="27"/>
  <c r="G153" i="27"/>
  <c r="F153" i="27"/>
  <c r="E153" i="27"/>
  <c r="D153" i="27"/>
  <c r="Q152" i="27"/>
  <c r="R152" i="27" s="1"/>
  <c r="Q151" i="27"/>
  <c r="R151" i="27" s="1"/>
  <c r="Q150" i="27"/>
  <c r="R150" i="27" s="1"/>
  <c r="Q149" i="27"/>
  <c r="R149" i="27" s="1"/>
  <c r="Q148" i="27"/>
  <c r="R148" i="27" s="1"/>
  <c r="Q147" i="27"/>
  <c r="R147" i="27" s="1"/>
  <c r="Q146" i="27"/>
  <c r="R146" i="27" s="1"/>
  <c r="Q145" i="27"/>
  <c r="R145" i="27" s="1"/>
  <c r="Q144" i="27"/>
  <c r="R144" i="27" s="1"/>
  <c r="Q143" i="27"/>
  <c r="R143" i="27" s="1"/>
  <c r="Q142" i="27"/>
  <c r="R142" i="27" s="1"/>
  <c r="P137" i="27"/>
  <c r="O137" i="27"/>
  <c r="N137" i="27"/>
  <c r="M137" i="27"/>
  <c r="L137" i="27"/>
  <c r="K137" i="27"/>
  <c r="J137" i="27"/>
  <c r="I137" i="27"/>
  <c r="H137" i="27"/>
  <c r="G137" i="27"/>
  <c r="F137" i="27"/>
  <c r="E137" i="27"/>
  <c r="D137" i="27"/>
  <c r="Q136" i="27"/>
  <c r="R136" i="27" s="1"/>
  <c r="Q135" i="27"/>
  <c r="R135" i="27" s="1"/>
  <c r="Q134" i="27"/>
  <c r="R134" i="27" s="1"/>
  <c r="Q133" i="27"/>
  <c r="R133" i="27" s="1"/>
  <c r="Q132" i="27"/>
  <c r="R132" i="27" s="1"/>
  <c r="Q131" i="27"/>
  <c r="R131" i="27" s="1"/>
  <c r="Q130" i="27"/>
  <c r="R130" i="27" s="1"/>
  <c r="Q129" i="27"/>
  <c r="R129" i="27" s="1"/>
  <c r="Q128" i="27"/>
  <c r="R128" i="27" s="1"/>
  <c r="Q127" i="27"/>
  <c r="R127" i="27" s="1"/>
  <c r="Q126" i="27"/>
  <c r="R126" i="27" s="1"/>
  <c r="Q125" i="27"/>
  <c r="R125" i="27" s="1"/>
  <c r="Q124" i="27"/>
  <c r="R124" i="27" s="1"/>
  <c r="B123" i="27"/>
  <c r="P119" i="27"/>
  <c r="O119" i="27"/>
  <c r="N119" i="27"/>
  <c r="M119" i="27"/>
  <c r="L119" i="27"/>
  <c r="K119" i="27"/>
  <c r="J119" i="27"/>
  <c r="I119" i="27"/>
  <c r="H119" i="27"/>
  <c r="G119" i="27"/>
  <c r="F119" i="27"/>
  <c r="E119" i="27"/>
  <c r="E121" i="27" s="1"/>
  <c r="E139" i="27" s="1"/>
  <c r="E195" i="27" s="1"/>
  <c r="E10" i="27" s="1"/>
  <c r="D119" i="27"/>
  <c r="Q118" i="27"/>
  <c r="Q117" i="27"/>
  <c r="Q116" i="27"/>
  <c r="Q115" i="27"/>
  <c r="Q114" i="27"/>
  <c r="B113" i="27"/>
  <c r="P111" i="27"/>
  <c r="O111" i="27"/>
  <c r="N111" i="27"/>
  <c r="M111" i="27"/>
  <c r="L111" i="27"/>
  <c r="K111" i="27"/>
  <c r="J111" i="27"/>
  <c r="I111" i="27"/>
  <c r="H111" i="27"/>
  <c r="G111" i="27"/>
  <c r="F111" i="27"/>
  <c r="E111" i="27"/>
  <c r="D111" i="27"/>
  <c r="Q110" i="27"/>
  <c r="Q109" i="27"/>
  <c r="Q108" i="27"/>
  <c r="Q107" i="27"/>
  <c r="Q106" i="27"/>
  <c r="Q105" i="27"/>
  <c r="Q104" i="27"/>
  <c r="Q103" i="27"/>
  <c r="B102" i="27"/>
  <c r="P100" i="27"/>
  <c r="O100" i="27"/>
  <c r="N100" i="27"/>
  <c r="M100" i="27"/>
  <c r="L100" i="27"/>
  <c r="K100" i="27"/>
  <c r="J100" i="27"/>
  <c r="I100" i="27"/>
  <c r="H100" i="27"/>
  <c r="G100" i="27"/>
  <c r="F100" i="27"/>
  <c r="E100" i="27"/>
  <c r="D100" i="27"/>
  <c r="Q99" i="27"/>
  <c r="B99" i="27"/>
  <c r="Q98" i="27"/>
  <c r="Q97" i="27"/>
  <c r="B97" i="27"/>
  <c r="Q96" i="27"/>
  <c r="Q95" i="27"/>
  <c r="B95" i="27"/>
  <c r="Q94" i="27"/>
  <c r="Q93" i="27"/>
  <c r="B93" i="27"/>
  <c r="P87" i="27"/>
  <c r="O87" i="27"/>
  <c r="N87" i="27"/>
  <c r="M87" i="27"/>
  <c r="L87" i="27"/>
  <c r="K87" i="27"/>
  <c r="J87" i="27"/>
  <c r="I87" i="27"/>
  <c r="H87" i="27"/>
  <c r="G87" i="27"/>
  <c r="F87" i="27"/>
  <c r="E87" i="27"/>
  <c r="D87" i="27"/>
  <c r="Q86" i="27"/>
  <c r="R86" i="27" s="1"/>
  <c r="B86" i="27"/>
  <c r="Q85" i="27"/>
  <c r="R85" i="27" s="1"/>
  <c r="Q84" i="27"/>
  <c r="R84" i="27" s="1"/>
  <c r="P81" i="27"/>
  <c r="O81" i="27"/>
  <c r="N81" i="27"/>
  <c r="M81" i="27"/>
  <c r="L81" i="27"/>
  <c r="K81" i="27"/>
  <c r="J81" i="27"/>
  <c r="I81" i="27"/>
  <c r="H81" i="27"/>
  <c r="G81" i="27"/>
  <c r="F81" i="27"/>
  <c r="E81" i="27"/>
  <c r="D81" i="27"/>
  <c r="Q80" i="27"/>
  <c r="R80" i="27" s="1"/>
  <c r="Q79" i="27"/>
  <c r="R79" i="27" s="1"/>
  <c r="Q78" i="27"/>
  <c r="R78" i="27" s="1"/>
  <c r="Q77" i="27"/>
  <c r="R77" i="27" s="1"/>
  <c r="B76" i="27"/>
  <c r="P74" i="27"/>
  <c r="O74" i="27"/>
  <c r="N74" i="27"/>
  <c r="M74" i="27"/>
  <c r="L74" i="27"/>
  <c r="K74" i="27"/>
  <c r="J74" i="27"/>
  <c r="I74" i="27"/>
  <c r="H74" i="27"/>
  <c r="G74" i="27"/>
  <c r="F74" i="27"/>
  <c r="E74" i="27"/>
  <c r="D74" i="27"/>
  <c r="Q73" i="27"/>
  <c r="R73" i="27" s="1"/>
  <c r="B73" i="27"/>
  <c r="Q72" i="27"/>
  <c r="R72" i="27" s="1"/>
  <c r="Q68" i="27"/>
  <c r="R68" i="27" s="1"/>
  <c r="B68" i="27"/>
  <c r="P67" i="27"/>
  <c r="P69" i="27" s="1"/>
  <c r="O67" i="27"/>
  <c r="O69" i="27" s="1"/>
  <c r="N67" i="27"/>
  <c r="N69" i="27" s="1"/>
  <c r="M67" i="27"/>
  <c r="M69" i="27" s="1"/>
  <c r="L67" i="27"/>
  <c r="L69" i="27" s="1"/>
  <c r="K67" i="27"/>
  <c r="K69" i="27" s="1"/>
  <c r="J67" i="27"/>
  <c r="J69" i="27" s="1"/>
  <c r="I67" i="27"/>
  <c r="I69" i="27" s="1"/>
  <c r="H67" i="27"/>
  <c r="H69" i="27" s="1"/>
  <c r="G67" i="27"/>
  <c r="G69" i="27" s="1"/>
  <c r="F67" i="27"/>
  <c r="F69" i="27" s="1"/>
  <c r="E67" i="27"/>
  <c r="E69" i="27" s="1"/>
  <c r="D67" i="27"/>
  <c r="D69" i="27" s="1"/>
  <c r="Q66" i="27"/>
  <c r="R66" i="27" s="1"/>
  <c r="B66" i="27"/>
  <c r="Q65" i="27"/>
  <c r="R65" i="27" s="1"/>
  <c r="Q64" i="27"/>
  <c r="R64" i="27" s="1"/>
  <c r="B64" i="27"/>
  <c r="Q63" i="27"/>
  <c r="R63" i="27" s="1"/>
  <c r="Q62" i="27"/>
  <c r="R62" i="27" s="1"/>
  <c r="B62" i="27"/>
  <c r="Q61" i="27"/>
  <c r="R61" i="27" s="1"/>
  <c r="Q60" i="27"/>
  <c r="R60" i="27" s="1"/>
  <c r="B60" i="27"/>
  <c r="Q59" i="27"/>
  <c r="Q58" i="27"/>
  <c r="R58" i="27" s="1"/>
  <c r="B58" i="27"/>
  <c r="Q54" i="27"/>
  <c r="R54" i="27" s="1"/>
  <c r="P53" i="27"/>
  <c r="P55" i="27" s="1"/>
  <c r="O53" i="27"/>
  <c r="O55" i="27" s="1"/>
  <c r="N53" i="27"/>
  <c r="N55" i="27" s="1"/>
  <c r="M53" i="27"/>
  <c r="M55" i="27" s="1"/>
  <c r="L53" i="27"/>
  <c r="L55" i="27" s="1"/>
  <c r="K53" i="27"/>
  <c r="K55" i="27" s="1"/>
  <c r="J53" i="27"/>
  <c r="J55" i="27" s="1"/>
  <c r="I53" i="27"/>
  <c r="I55" i="27" s="1"/>
  <c r="H53" i="27"/>
  <c r="H55" i="27" s="1"/>
  <c r="G53" i="27"/>
  <c r="G55" i="27" s="1"/>
  <c r="F53" i="27"/>
  <c r="F55" i="27" s="1"/>
  <c r="E53" i="27"/>
  <c r="E55" i="27" s="1"/>
  <c r="D53" i="27"/>
  <c r="D55" i="27" s="1"/>
  <c r="Q52" i="27"/>
  <c r="R52" i="27" s="1"/>
  <c r="Q51" i="27"/>
  <c r="R51" i="27" s="1"/>
  <c r="Q50" i="27"/>
  <c r="R50" i="27" s="1"/>
  <c r="B50" i="27"/>
  <c r="Q49" i="27"/>
  <c r="R49" i="27" s="1"/>
  <c r="Q48" i="27"/>
  <c r="R48" i="27" s="1"/>
  <c r="Q47" i="27"/>
  <c r="R47" i="27" s="1"/>
  <c r="P44" i="27"/>
  <c r="O44" i="27"/>
  <c r="N44" i="27"/>
  <c r="M44" i="27"/>
  <c r="L44" i="27"/>
  <c r="K44" i="27"/>
  <c r="J44" i="27"/>
  <c r="I44" i="27"/>
  <c r="H44" i="27"/>
  <c r="G44" i="27"/>
  <c r="F44" i="27"/>
  <c r="E44" i="27"/>
  <c r="D44" i="27"/>
  <c r="Q43" i="27"/>
  <c r="R43" i="27" s="1"/>
  <c r="Q42" i="27"/>
  <c r="R42" i="27" s="1"/>
  <c r="Q41" i="27"/>
  <c r="R41" i="27" s="1"/>
  <c r="Q40" i="27"/>
  <c r="R40" i="27" s="1"/>
  <c r="Q39" i="27"/>
  <c r="R39" i="27" s="1"/>
  <c r="Q38" i="27"/>
  <c r="R38" i="27" s="1"/>
  <c r="P35" i="27"/>
  <c r="O35" i="27"/>
  <c r="N35" i="27"/>
  <c r="M35" i="27"/>
  <c r="L35" i="27"/>
  <c r="K35" i="27"/>
  <c r="J35" i="27"/>
  <c r="I35" i="27"/>
  <c r="H35" i="27"/>
  <c r="G35" i="27"/>
  <c r="F35" i="27"/>
  <c r="E35" i="27"/>
  <c r="D35" i="27"/>
  <c r="B35" i="27"/>
  <c r="Q34" i="27"/>
  <c r="R34" i="27" s="1"/>
  <c r="Q33" i="27"/>
  <c r="R33" i="27" s="1"/>
  <c r="B33" i="27"/>
  <c r="Q32" i="27"/>
  <c r="R32" i="27" s="1"/>
  <c r="P29" i="27"/>
  <c r="O29" i="27"/>
  <c r="N29" i="27"/>
  <c r="M29" i="27"/>
  <c r="L29" i="27"/>
  <c r="K29" i="27"/>
  <c r="J29" i="27"/>
  <c r="I29" i="27"/>
  <c r="H29" i="27"/>
  <c r="G29" i="27"/>
  <c r="F29" i="27"/>
  <c r="E29" i="27"/>
  <c r="D29" i="27"/>
  <c r="Q28" i="27"/>
  <c r="R28" i="27" s="1"/>
  <c r="Q27" i="27"/>
  <c r="R27" i="27" s="1"/>
  <c r="Q26" i="27"/>
  <c r="R26" i="27" s="1"/>
  <c r="P23" i="27"/>
  <c r="O23" i="27"/>
  <c r="N23" i="27"/>
  <c r="M23" i="27"/>
  <c r="L23" i="27"/>
  <c r="K23" i="27"/>
  <c r="J23" i="27"/>
  <c r="I23" i="27"/>
  <c r="H23" i="27"/>
  <c r="G23" i="27"/>
  <c r="F23" i="27"/>
  <c r="E23" i="27"/>
  <c r="D23" i="27"/>
  <c r="Q22" i="27"/>
  <c r="R22" i="27" s="1"/>
  <c r="B22" i="27"/>
  <c r="Q21" i="27"/>
  <c r="R21" i="27" s="1"/>
  <c r="Q20" i="27"/>
  <c r="R20" i="27" s="1"/>
  <c r="Q13" i="27"/>
  <c r="Q12" i="27"/>
  <c r="D5" i="27"/>
  <c r="H118" i="19"/>
  <c r="G118" i="19"/>
  <c r="F118" i="19"/>
  <c r="E118" i="19"/>
  <c r="D118" i="19"/>
  <c r="R118" i="27" s="1"/>
  <c r="H117" i="19"/>
  <c r="G117" i="19"/>
  <c r="F117" i="19"/>
  <c r="E117" i="19"/>
  <c r="D117" i="19"/>
  <c r="R117" i="27" s="1"/>
  <c r="H116" i="19"/>
  <c r="G116" i="19"/>
  <c r="F116" i="19"/>
  <c r="E116" i="19"/>
  <c r="D116" i="19"/>
  <c r="H115" i="19"/>
  <c r="G115" i="19"/>
  <c r="F115" i="19"/>
  <c r="E115" i="19"/>
  <c r="D115" i="19"/>
  <c r="R115" i="27" s="1"/>
  <c r="H114" i="19"/>
  <c r="G114" i="19"/>
  <c r="F114" i="19"/>
  <c r="E114" i="19"/>
  <c r="D114" i="19"/>
  <c r="R114" i="27" s="1"/>
  <c r="H110" i="19"/>
  <c r="G110" i="19"/>
  <c r="F110" i="19"/>
  <c r="E110" i="19"/>
  <c r="D110" i="19"/>
  <c r="R110" i="27" s="1"/>
  <c r="H109" i="19"/>
  <c r="G109" i="19"/>
  <c r="F109" i="19"/>
  <c r="E109" i="19"/>
  <c r="D109" i="19"/>
  <c r="R109" i="27" s="1"/>
  <c r="H108" i="19"/>
  <c r="G108" i="19"/>
  <c r="F108" i="19"/>
  <c r="E108" i="19"/>
  <c r="D108" i="19"/>
  <c r="R108" i="27" s="1"/>
  <c r="H107" i="19"/>
  <c r="G107" i="19"/>
  <c r="F107" i="19"/>
  <c r="E107" i="19"/>
  <c r="D107" i="19"/>
  <c r="H106" i="19"/>
  <c r="G106" i="19"/>
  <c r="F106" i="19"/>
  <c r="E106" i="19"/>
  <c r="D106" i="19"/>
  <c r="R106" i="27" s="1"/>
  <c r="H105" i="19"/>
  <c r="G105" i="19"/>
  <c r="F105" i="19"/>
  <c r="E105" i="19"/>
  <c r="D105" i="19"/>
  <c r="R105" i="27" s="1"/>
  <c r="H104" i="19"/>
  <c r="G104" i="19"/>
  <c r="F104" i="19"/>
  <c r="E104" i="19"/>
  <c r="D104" i="19"/>
  <c r="R104" i="27" s="1"/>
  <c r="H103" i="19"/>
  <c r="G103" i="19"/>
  <c r="F103" i="19"/>
  <c r="E103" i="19"/>
  <c r="D103" i="19"/>
  <c r="D94" i="19"/>
  <c r="R94" i="27" s="1"/>
  <c r="E94" i="19"/>
  <c r="F94" i="19"/>
  <c r="G94" i="19"/>
  <c r="H94" i="19"/>
  <c r="D95" i="19"/>
  <c r="R95" i="27" s="1"/>
  <c r="E95" i="19"/>
  <c r="F95" i="19"/>
  <c r="G95" i="19"/>
  <c r="H95" i="19"/>
  <c r="D96" i="19"/>
  <c r="E96" i="19"/>
  <c r="F96" i="19"/>
  <c r="G96" i="19"/>
  <c r="H96" i="19"/>
  <c r="D97" i="19"/>
  <c r="R97" i="27" s="1"/>
  <c r="E97" i="19"/>
  <c r="F97" i="19"/>
  <c r="G97" i="19"/>
  <c r="H97" i="19"/>
  <c r="D98" i="19"/>
  <c r="R98" i="27" s="1"/>
  <c r="E98" i="19"/>
  <c r="F98" i="19"/>
  <c r="G98" i="19"/>
  <c r="H98" i="19"/>
  <c r="D99" i="19"/>
  <c r="R99" i="27" s="1"/>
  <c r="E99" i="19"/>
  <c r="F99" i="19"/>
  <c r="G99" i="19"/>
  <c r="H99" i="19"/>
  <c r="H93" i="19"/>
  <c r="G93" i="19"/>
  <c r="F93" i="19"/>
  <c r="E93" i="19"/>
  <c r="D93" i="19"/>
  <c r="B200" i="27"/>
  <c r="B198" i="27"/>
  <c r="B196" i="27"/>
  <c r="B195" i="27"/>
  <c r="B193" i="27"/>
  <c r="B191" i="27"/>
  <c r="B190" i="27"/>
  <c r="B189" i="27"/>
  <c r="B188" i="27"/>
  <c r="B187" i="27"/>
  <c r="B186" i="27"/>
  <c r="B185" i="27"/>
  <c r="B184" i="27"/>
  <c r="B183" i="27"/>
  <c r="B182" i="27"/>
  <c r="B181" i="27"/>
  <c r="B180" i="27"/>
  <c r="B177" i="27"/>
  <c r="B175" i="27"/>
  <c r="B173" i="27"/>
  <c r="B171" i="27"/>
  <c r="B169" i="27"/>
  <c r="B167" i="27"/>
  <c r="B165" i="27"/>
  <c r="B163" i="27"/>
  <c r="B161" i="27"/>
  <c r="B159" i="27"/>
  <c r="B157" i="27"/>
  <c r="B155" i="27"/>
  <c r="B153" i="27"/>
  <c r="B152" i="27"/>
  <c r="B151" i="27"/>
  <c r="B150" i="27"/>
  <c r="B149" i="27"/>
  <c r="B148" i="27"/>
  <c r="B147" i="27"/>
  <c r="B146" i="27"/>
  <c r="B145" i="27"/>
  <c r="B144" i="27"/>
  <c r="B143" i="27"/>
  <c r="B142" i="27"/>
  <c r="B141" i="27"/>
  <c r="B139" i="27"/>
  <c r="B137" i="27"/>
  <c r="B136" i="27"/>
  <c r="B135" i="27"/>
  <c r="B134" i="27"/>
  <c r="B133" i="27"/>
  <c r="B132" i="27"/>
  <c r="B131" i="27"/>
  <c r="B130" i="27"/>
  <c r="B129" i="27"/>
  <c r="B128" i="27"/>
  <c r="B127" i="27"/>
  <c r="B126" i="27"/>
  <c r="B125" i="27"/>
  <c r="B124" i="27"/>
  <c r="B121" i="27"/>
  <c r="B119" i="27"/>
  <c r="B118" i="27"/>
  <c r="B117" i="27"/>
  <c r="B116" i="27"/>
  <c r="B115" i="27"/>
  <c r="B114" i="27"/>
  <c r="B111" i="27"/>
  <c r="B110" i="27"/>
  <c r="B109" i="27"/>
  <c r="B108" i="27"/>
  <c r="B107" i="27"/>
  <c r="B106" i="27"/>
  <c r="B105" i="27"/>
  <c r="B104" i="27"/>
  <c r="B103" i="27"/>
  <c r="B100" i="27"/>
  <c r="B98" i="27"/>
  <c r="B96" i="27"/>
  <c r="B94" i="27"/>
  <c r="F94" i="7"/>
  <c r="B92" i="27"/>
  <c r="B91" i="27"/>
  <c r="B89" i="27"/>
  <c r="B87" i="27"/>
  <c r="B85" i="27"/>
  <c r="B84" i="27"/>
  <c r="B83" i="27"/>
  <c r="B81" i="27"/>
  <c r="B80" i="27"/>
  <c r="B79" i="27"/>
  <c r="B78" i="27"/>
  <c r="B77" i="27"/>
  <c r="B74" i="27"/>
  <c r="B72" i="27"/>
  <c r="B71" i="27"/>
  <c r="B69" i="27"/>
  <c r="B67" i="27"/>
  <c r="B65" i="27"/>
  <c r="B63" i="27"/>
  <c r="B61" i="27"/>
  <c r="B59" i="27"/>
  <c r="B57" i="27"/>
  <c r="B55" i="27"/>
  <c r="B54" i="27"/>
  <c r="B53" i="27"/>
  <c r="B52" i="27"/>
  <c r="B51" i="27"/>
  <c r="B49" i="27"/>
  <c r="B48" i="27"/>
  <c r="B47" i="27"/>
  <c r="B46" i="27"/>
  <c r="B44" i="27"/>
  <c r="B43" i="27"/>
  <c r="B42" i="27"/>
  <c r="B41" i="27"/>
  <c r="B40" i="27"/>
  <c r="B39" i="27"/>
  <c r="B38" i="27"/>
  <c r="B37" i="27"/>
  <c r="B34" i="27"/>
  <c r="B32" i="27"/>
  <c r="B31" i="27"/>
  <c r="B29" i="27"/>
  <c r="B28" i="27"/>
  <c r="B27" i="27"/>
  <c r="B26" i="27"/>
  <c r="B25" i="27"/>
  <c r="B23" i="27"/>
  <c r="B21" i="27"/>
  <c r="B20" i="27"/>
  <c r="B19" i="27"/>
  <c r="B18" i="27"/>
  <c r="B23" i="19"/>
  <c r="B29" i="19"/>
  <c r="B35" i="19"/>
  <c r="B44" i="19"/>
  <c r="B55" i="19"/>
  <c r="B69" i="19"/>
  <c r="B74" i="19"/>
  <c r="B81" i="19"/>
  <c r="B87" i="19"/>
  <c r="B89" i="19"/>
  <c r="B100" i="19"/>
  <c r="B111" i="19"/>
  <c r="B119" i="19"/>
  <c r="B137" i="19"/>
  <c r="B153" i="19"/>
  <c r="B178" i="19"/>
  <c r="B191" i="19"/>
  <c r="B195" i="19"/>
  <c r="B3" i="20"/>
  <c r="C3" i="21"/>
  <c r="R103" i="27" l="1"/>
  <c r="R107" i="27"/>
  <c r="G121" i="27"/>
  <c r="G139" i="27" s="1"/>
  <c r="G195" i="27" s="1"/>
  <c r="G10" i="27" s="1"/>
  <c r="K121" i="27"/>
  <c r="K139" i="27" s="1"/>
  <c r="K195" i="27" s="1"/>
  <c r="K10" i="27" s="1"/>
  <c r="O121" i="27"/>
  <c r="O139" i="27" s="1"/>
  <c r="R93" i="27"/>
  <c r="R96" i="27"/>
  <c r="Q111" i="27"/>
  <c r="R116" i="27"/>
  <c r="D121" i="27"/>
  <c r="D139" i="27" s="1"/>
  <c r="H121" i="27"/>
  <c r="H139" i="27" s="1"/>
  <c r="L121" i="27"/>
  <c r="L139" i="27" s="1"/>
  <c r="L195" i="27" s="1"/>
  <c r="L10" i="27" s="1"/>
  <c r="P121" i="27"/>
  <c r="P139" i="27" s="1"/>
  <c r="Q119" i="27"/>
  <c r="I89" i="27"/>
  <c r="M89" i="27"/>
  <c r="M9" i="27" s="1"/>
  <c r="Q67" i="27"/>
  <c r="R59" i="27"/>
  <c r="Q87" i="27"/>
  <c r="Q53" i="27"/>
  <c r="O195" i="27"/>
  <c r="O10" i="27" s="1"/>
  <c r="G89" i="27"/>
  <c r="K89" i="27"/>
  <c r="O89" i="27"/>
  <c r="E89" i="27"/>
  <c r="E9" i="27" s="1"/>
  <c r="E11" i="27" s="1"/>
  <c r="F121" i="27"/>
  <c r="F139" i="27" s="1"/>
  <c r="F195" i="27" s="1"/>
  <c r="F10" i="27" s="1"/>
  <c r="J121" i="27"/>
  <c r="J139" i="27" s="1"/>
  <c r="J195" i="27" s="1"/>
  <c r="J10" i="27" s="1"/>
  <c r="N121" i="27"/>
  <c r="N139" i="27" s="1"/>
  <c r="N195" i="27" s="1"/>
  <c r="N10" i="27" s="1"/>
  <c r="I121" i="27"/>
  <c r="I139" i="27" s="1"/>
  <c r="I195" i="27" s="1"/>
  <c r="I10" i="27" s="1"/>
  <c r="M121" i="27"/>
  <c r="M139" i="27" s="1"/>
  <c r="M195" i="27" s="1"/>
  <c r="M10" i="27" s="1"/>
  <c r="I9" i="27"/>
  <c r="E196" i="27"/>
  <c r="E200" i="27" s="1"/>
  <c r="Q35" i="27"/>
  <c r="Q191" i="27"/>
  <c r="D89" i="27"/>
  <c r="H89" i="27"/>
  <c r="L89" i="27"/>
  <c r="P89" i="27"/>
  <c r="Q29" i="27"/>
  <c r="D195" i="27"/>
  <c r="D10" i="27" s="1"/>
  <c r="H195" i="27"/>
  <c r="H10" i="27" s="1"/>
  <c r="P195" i="27"/>
  <c r="P10" i="27" s="1"/>
  <c r="O9" i="27"/>
  <c r="O11" i="27" s="1"/>
  <c r="Q81" i="27"/>
  <c r="Q23" i="27"/>
  <c r="Q55" i="27"/>
  <c r="F89" i="27"/>
  <c r="J89" i="27"/>
  <c r="N89" i="27"/>
  <c r="Q44" i="27"/>
  <c r="Q100" i="27"/>
  <c r="Q137" i="27"/>
  <c r="Q153" i="27"/>
  <c r="Q74" i="27"/>
  <c r="Q178" i="27"/>
  <c r="M47" i="21"/>
  <c r="L47" i="21"/>
  <c r="K47" i="21"/>
  <c r="J47" i="21"/>
  <c r="I47" i="21"/>
  <c r="H47" i="21"/>
  <c r="G47" i="21"/>
  <c r="F47" i="21"/>
  <c r="E47" i="21"/>
  <c r="D47" i="21"/>
  <c r="G25" i="21"/>
  <c r="G36" i="21" s="1"/>
  <c r="M24" i="21"/>
  <c r="L24" i="21"/>
  <c r="K24" i="21"/>
  <c r="J24" i="21"/>
  <c r="I24" i="21"/>
  <c r="H24" i="21"/>
  <c r="G24" i="21"/>
  <c r="F24" i="21"/>
  <c r="E24" i="21"/>
  <c r="D24" i="21"/>
  <c r="M23" i="21"/>
  <c r="L23" i="21"/>
  <c r="K23" i="21"/>
  <c r="J23" i="21"/>
  <c r="I23" i="21"/>
  <c r="H23" i="21"/>
  <c r="G23" i="21"/>
  <c r="F23" i="21"/>
  <c r="E23" i="21"/>
  <c r="D23" i="21"/>
  <c r="M22" i="21"/>
  <c r="L22" i="21"/>
  <c r="K22" i="21"/>
  <c r="K25" i="21" s="1"/>
  <c r="J22" i="21"/>
  <c r="J25" i="21" s="1"/>
  <c r="I22" i="21"/>
  <c r="H22" i="21"/>
  <c r="G22" i="21"/>
  <c r="F22" i="21"/>
  <c r="F25" i="21" s="1"/>
  <c r="E22" i="21"/>
  <c r="D22" i="21"/>
  <c r="AD12" i="21"/>
  <c r="AC11" i="21"/>
  <c r="AC12" i="21" s="1"/>
  <c r="AE10" i="21"/>
  <c r="AF10" i="21" s="1"/>
  <c r="AG10" i="21" s="1"/>
  <c r="AH10" i="21" s="1"/>
  <c r="AI10" i="21" s="1"/>
  <c r="AJ10" i="21" s="1"/>
  <c r="AK10" i="21" s="1"/>
  <c r="AL10" i="21" s="1"/>
  <c r="AM10" i="21" s="1"/>
  <c r="AN10" i="21" s="1"/>
  <c r="AO10" i="21" s="1"/>
  <c r="I68" i="20"/>
  <c r="H68" i="20"/>
  <c r="G68" i="20"/>
  <c r="F68" i="20"/>
  <c r="E68" i="20"/>
  <c r="M67" i="20"/>
  <c r="N67" i="20" s="1"/>
  <c r="O67" i="20" s="1"/>
  <c r="P67" i="20" s="1"/>
  <c r="Q67" i="20" s="1"/>
  <c r="M66" i="20"/>
  <c r="N66" i="20" s="1"/>
  <c r="O66" i="20" s="1"/>
  <c r="P66" i="20" s="1"/>
  <c r="Q66" i="20" s="1"/>
  <c r="M65" i="20"/>
  <c r="N65" i="20" s="1"/>
  <c r="O65" i="20" s="1"/>
  <c r="P65" i="20" s="1"/>
  <c r="Q65" i="20" s="1"/>
  <c r="M64" i="20"/>
  <c r="N64" i="20" s="1"/>
  <c r="O64" i="20" s="1"/>
  <c r="P64" i="20" s="1"/>
  <c r="Q64" i="20" s="1"/>
  <c r="M63" i="20"/>
  <c r="N63" i="20" s="1"/>
  <c r="O63" i="20" s="1"/>
  <c r="P63" i="20" s="1"/>
  <c r="Q63" i="20" s="1"/>
  <c r="M62" i="20"/>
  <c r="N62" i="20" s="1"/>
  <c r="O62" i="20" s="1"/>
  <c r="P62" i="20" s="1"/>
  <c r="Q62" i="20" s="1"/>
  <c r="M61" i="20"/>
  <c r="N61" i="20" s="1"/>
  <c r="O61" i="20" s="1"/>
  <c r="P61" i="20" s="1"/>
  <c r="Q61" i="20" s="1"/>
  <c r="M60" i="20"/>
  <c r="N60" i="20" s="1"/>
  <c r="O60" i="20" s="1"/>
  <c r="P60" i="20" s="1"/>
  <c r="Q60" i="20" s="1"/>
  <c r="M59" i="20"/>
  <c r="N59" i="20" s="1"/>
  <c r="O59" i="20" s="1"/>
  <c r="P59" i="20" s="1"/>
  <c r="Q59" i="20" s="1"/>
  <c r="M58" i="20"/>
  <c r="N58" i="20" s="1"/>
  <c r="O58" i="20" s="1"/>
  <c r="P58" i="20" s="1"/>
  <c r="Q58" i="20" s="1"/>
  <c r="M57" i="20"/>
  <c r="N57" i="20" s="1"/>
  <c r="O57" i="20" s="1"/>
  <c r="P57" i="20" s="1"/>
  <c r="Q57" i="20" s="1"/>
  <c r="M56" i="20"/>
  <c r="N56" i="20" s="1"/>
  <c r="O56" i="20" s="1"/>
  <c r="P56" i="20" s="1"/>
  <c r="Q56" i="20" s="1"/>
  <c r="M55" i="20"/>
  <c r="N55" i="20" s="1"/>
  <c r="O55" i="20" s="1"/>
  <c r="P55" i="20" s="1"/>
  <c r="Q55" i="20" s="1"/>
  <c r="M54" i="20"/>
  <c r="N54" i="20" s="1"/>
  <c r="O54" i="20" s="1"/>
  <c r="P54" i="20" s="1"/>
  <c r="Q54" i="20" s="1"/>
  <c r="M53" i="20"/>
  <c r="N53" i="20" s="1"/>
  <c r="O53" i="20" s="1"/>
  <c r="P53" i="20" s="1"/>
  <c r="Q53" i="20" s="1"/>
  <c r="M52" i="20"/>
  <c r="N52" i="20" s="1"/>
  <c r="O52" i="20" s="1"/>
  <c r="P52" i="20" s="1"/>
  <c r="Q52" i="20" s="1"/>
  <c r="M51" i="20"/>
  <c r="N51" i="20" s="1"/>
  <c r="O51" i="20" s="1"/>
  <c r="P51" i="20" s="1"/>
  <c r="Q51" i="20" s="1"/>
  <c r="M50" i="20"/>
  <c r="N50" i="20" s="1"/>
  <c r="O50" i="20" s="1"/>
  <c r="P50" i="20" s="1"/>
  <c r="Q50" i="20" s="1"/>
  <c r="M49" i="20"/>
  <c r="N49" i="20" s="1"/>
  <c r="O49" i="20" s="1"/>
  <c r="P49" i="20" s="1"/>
  <c r="Q49" i="20" s="1"/>
  <c r="M48" i="20"/>
  <c r="N48" i="20" s="1"/>
  <c r="O48" i="20" s="1"/>
  <c r="P48" i="20" s="1"/>
  <c r="Q48" i="20" s="1"/>
  <c r="M47" i="20"/>
  <c r="N47" i="20" s="1"/>
  <c r="O47" i="20" s="1"/>
  <c r="P47" i="20" s="1"/>
  <c r="Q47" i="20" s="1"/>
  <c r="M46" i="20"/>
  <c r="N46" i="20" s="1"/>
  <c r="O46" i="20" s="1"/>
  <c r="P46" i="20" s="1"/>
  <c r="Q46" i="20" s="1"/>
  <c r="M45" i="20"/>
  <c r="N45" i="20" s="1"/>
  <c r="O45" i="20" s="1"/>
  <c r="P45" i="20" s="1"/>
  <c r="Q45" i="20" s="1"/>
  <c r="M44" i="20"/>
  <c r="N44" i="20" s="1"/>
  <c r="O44" i="20" s="1"/>
  <c r="P44" i="20" s="1"/>
  <c r="Q44" i="20" s="1"/>
  <c r="M43" i="20"/>
  <c r="N43" i="20" s="1"/>
  <c r="O43" i="20" s="1"/>
  <c r="P43" i="20" s="1"/>
  <c r="Q43" i="20" s="1"/>
  <c r="M42" i="20"/>
  <c r="N42" i="20" s="1"/>
  <c r="O42" i="20" s="1"/>
  <c r="P42" i="20" s="1"/>
  <c r="Q42" i="20" s="1"/>
  <c r="M41" i="20"/>
  <c r="N41" i="20" s="1"/>
  <c r="O41" i="20" s="1"/>
  <c r="P41" i="20" s="1"/>
  <c r="Q41" i="20" s="1"/>
  <c r="M40" i="20"/>
  <c r="N40" i="20" s="1"/>
  <c r="O40" i="20" s="1"/>
  <c r="P40" i="20" s="1"/>
  <c r="Q40" i="20" s="1"/>
  <c r="M39" i="20"/>
  <c r="N39" i="20" s="1"/>
  <c r="O39" i="20" s="1"/>
  <c r="P39" i="20" s="1"/>
  <c r="Q39" i="20" s="1"/>
  <c r="M38" i="20"/>
  <c r="N38" i="20" s="1"/>
  <c r="O38" i="20" s="1"/>
  <c r="P38" i="20" s="1"/>
  <c r="Q38" i="20" s="1"/>
  <c r="M37" i="20"/>
  <c r="N37" i="20" s="1"/>
  <c r="O37" i="20" s="1"/>
  <c r="P37" i="20" s="1"/>
  <c r="Q37" i="20" s="1"/>
  <c r="M36" i="20"/>
  <c r="N36" i="20" s="1"/>
  <c r="O36" i="20" s="1"/>
  <c r="P36" i="20" s="1"/>
  <c r="Q36" i="20" s="1"/>
  <c r="N35" i="20"/>
  <c r="O35" i="20" s="1"/>
  <c r="P35" i="20" s="1"/>
  <c r="Q35" i="20" s="1"/>
  <c r="M35" i="20"/>
  <c r="M34" i="20"/>
  <c r="N34" i="20" s="1"/>
  <c r="O34" i="20" s="1"/>
  <c r="P34" i="20" s="1"/>
  <c r="Q34" i="20" s="1"/>
  <c r="M33" i="20"/>
  <c r="N33" i="20" s="1"/>
  <c r="O33" i="20" s="1"/>
  <c r="P33" i="20" s="1"/>
  <c r="Q33" i="20" s="1"/>
  <c r="M32" i="20"/>
  <c r="N32" i="20" s="1"/>
  <c r="O32" i="20" s="1"/>
  <c r="P32" i="20" s="1"/>
  <c r="Q32" i="20" s="1"/>
  <c r="M31" i="20"/>
  <c r="N31" i="20" s="1"/>
  <c r="O31" i="20" s="1"/>
  <c r="P31" i="20" s="1"/>
  <c r="Q31" i="20" s="1"/>
  <c r="M30" i="20"/>
  <c r="N30" i="20" s="1"/>
  <c r="O30" i="20" s="1"/>
  <c r="P30" i="20" s="1"/>
  <c r="Q30" i="20" s="1"/>
  <c r="M29" i="20"/>
  <c r="N29" i="20" s="1"/>
  <c r="O29" i="20" s="1"/>
  <c r="P29" i="20" s="1"/>
  <c r="Q29" i="20" s="1"/>
  <c r="M28" i="20"/>
  <c r="N28" i="20" s="1"/>
  <c r="O28" i="20" s="1"/>
  <c r="P28" i="20" s="1"/>
  <c r="Q28" i="20" s="1"/>
  <c r="M27" i="20"/>
  <c r="N27" i="20" s="1"/>
  <c r="O27" i="20" s="1"/>
  <c r="P27" i="20" s="1"/>
  <c r="Q27" i="20" s="1"/>
  <c r="M26" i="20"/>
  <c r="N26" i="20" s="1"/>
  <c r="O26" i="20" s="1"/>
  <c r="P26" i="20" s="1"/>
  <c r="Q26" i="20" s="1"/>
  <c r="M25" i="20"/>
  <c r="N25" i="20" s="1"/>
  <c r="O25" i="20" s="1"/>
  <c r="P25" i="20" s="1"/>
  <c r="Q25" i="20" s="1"/>
  <c r="M24" i="20"/>
  <c r="N24" i="20" s="1"/>
  <c r="O24" i="20" s="1"/>
  <c r="P24" i="20" s="1"/>
  <c r="Q24" i="20" s="1"/>
  <c r="M23" i="20"/>
  <c r="N23" i="20" s="1"/>
  <c r="O23" i="20" s="1"/>
  <c r="P23" i="20" s="1"/>
  <c r="Q23" i="20" s="1"/>
  <c r="M22" i="20"/>
  <c r="N22" i="20" s="1"/>
  <c r="O22" i="20" s="1"/>
  <c r="P22" i="20" s="1"/>
  <c r="Q22" i="20" s="1"/>
  <c r="M21" i="20"/>
  <c r="N21" i="20" s="1"/>
  <c r="O21" i="20" s="1"/>
  <c r="P21" i="20" s="1"/>
  <c r="Q21" i="20" s="1"/>
  <c r="M20" i="20"/>
  <c r="N20" i="20" s="1"/>
  <c r="O20" i="20" s="1"/>
  <c r="P20" i="20" s="1"/>
  <c r="Q20" i="20" s="1"/>
  <c r="M19" i="20"/>
  <c r="N19" i="20" s="1"/>
  <c r="O19" i="20" s="1"/>
  <c r="P19" i="20" s="1"/>
  <c r="Q19" i="20" s="1"/>
  <c r="M18" i="20"/>
  <c r="N18" i="20" s="1"/>
  <c r="O18" i="20" s="1"/>
  <c r="P18" i="20" s="1"/>
  <c r="Q18" i="20" s="1"/>
  <c r="M17" i="20"/>
  <c r="N17" i="20" s="1"/>
  <c r="O17" i="20" s="1"/>
  <c r="P17" i="20" s="1"/>
  <c r="Q17" i="20" s="1"/>
  <c r="M16" i="20"/>
  <c r="N16" i="20" s="1"/>
  <c r="O16" i="20" s="1"/>
  <c r="P16" i="20" s="1"/>
  <c r="Q16" i="20" s="1"/>
  <c r="M15" i="20"/>
  <c r="N15" i="20" s="1"/>
  <c r="O15" i="20" s="1"/>
  <c r="P15" i="20" s="1"/>
  <c r="Q15" i="20" s="1"/>
  <c r="M14" i="20"/>
  <c r="N14" i="20" s="1"/>
  <c r="O14" i="20" s="1"/>
  <c r="P14" i="20" s="1"/>
  <c r="Q14" i="20" s="1"/>
  <c r="M13" i="20"/>
  <c r="N13" i="20" s="1"/>
  <c r="O13" i="20" s="1"/>
  <c r="P13" i="20" s="1"/>
  <c r="Q13" i="20" s="1"/>
  <c r="M12" i="20"/>
  <c r="N12" i="20" s="1"/>
  <c r="O12" i="20" s="1"/>
  <c r="P12" i="20" s="1"/>
  <c r="Q12" i="20" s="1"/>
  <c r="M11" i="20"/>
  <c r="N11" i="20" s="1"/>
  <c r="O11" i="20" s="1"/>
  <c r="P11" i="20" s="1"/>
  <c r="Q11" i="20" s="1"/>
  <c r="M10" i="20"/>
  <c r="M6" i="20"/>
  <c r="H100" i="19"/>
  <c r="I11" i="27" l="1"/>
  <c r="O196" i="27"/>
  <c r="O200" i="27" s="1"/>
  <c r="I196" i="27"/>
  <c r="I200" i="27" s="1"/>
  <c r="M11" i="27"/>
  <c r="D25" i="21"/>
  <c r="D60" i="21" s="1"/>
  <c r="H25" i="21"/>
  <c r="H60" i="21" s="1"/>
  <c r="L25" i="21"/>
  <c r="L60" i="21" s="1"/>
  <c r="F57" i="21"/>
  <c r="F54" i="21"/>
  <c r="F45" i="21"/>
  <c r="F39" i="21"/>
  <c r="F33" i="21"/>
  <c r="F60" i="21"/>
  <c r="J57" i="21"/>
  <c r="J54" i="21"/>
  <c r="J45" i="21"/>
  <c r="J33" i="21"/>
  <c r="J60" i="21"/>
  <c r="J39" i="21"/>
  <c r="K196" i="27"/>
  <c r="K200" i="27" s="1"/>
  <c r="K9" i="27"/>
  <c r="K11" i="27" s="1"/>
  <c r="Q69" i="27"/>
  <c r="G196" i="27"/>
  <c r="G200" i="27" s="1"/>
  <c r="G9" i="27"/>
  <c r="G11" i="27" s="1"/>
  <c r="E25" i="21"/>
  <c r="E57" i="21" s="1"/>
  <c r="I25" i="21"/>
  <c r="M25" i="21"/>
  <c r="M196" i="27"/>
  <c r="M200" i="27" s="1"/>
  <c r="M68" i="20"/>
  <c r="H196" i="27"/>
  <c r="H200" i="27" s="1"/>
  <c r="H9" i="27"/>
  <c r="H11" i="27" s="1"/>
  <c r="F9" i="27"/>
  <c r="F11" i="27" s="1"/>
  <c r="F196" i="27"/>
  <c r="F200" i="27" s="1"/>
  <c r="Q89" i="27"/>
  <c r="N9" i="27"/>
  <c r="N11" i="27" s="1"/>
  <c r="N196" i="27"/>
  <c r="N200" i="27" s="1"/>
  <c r="D196" i="27"/>
  <c r="D200" i="27" s="1"/>
  <c r="D9" i="27"/>
  <c r="D11" i="27" s="1"/>
  <c r="D14" i="27" s="1"/>
  <c r="E13" i="27" s="1"/>
  <c r="E14" i="27" s="1"/>
  <c r="F13" i="27" s="1"/>
  <c r="L196" i="27"/>
  <c r="L200" i="27" s="1"/>
  <c r="L9" i="27"/>
  <c r="L11" i="27" s="1"/>
  <c r="Q121" i="27"/>
  <c r="J196" i="27"/>
  <c r="J200" i="27" s="1"/>
  <c r="J9" i="27"/>
  <c r="J11" i="27" s="1"/>
  <c r="P196" i="27"/>
  <c r="P200" i="27" s="1"/>
  <c r="P9" i="27"/>
  <c r="P11" i="27" s="1"/>
  <c r="G74" i="19"/>
  <c r="D29" i="19"/>
  <c r="R29" i="27" s="1"/>
  <c r="G81" i="19"/>
  <c r="F81" i="19"/>
  <c r="E87" i="19"/>
  <c r="F119" i="19"/>
  <c r="F26" i="21"/>
  <c r="E36" i="21"/>
  <c r="I57" i="21"/>
  <c r="I51" i="21"/>
  <c r="I42" i="21"/>
  <c r="I36" i="21"/>
  <c r="I30" i="21"/>
  <c r="J26" i="21"/>
  <c r="M57" i="21"/>
  <c r="M51" i="21"/>
  <c r="M42" i="21"/>
  <c r="M36" i="21"/>
  <c r="M30" i="21"/>
  <c r="K60" i="21"/>
  <c r="K54" i="21"/>
  <c r="K45" i="21"/>
  <c r="K39" i="21"/>
  <c r="K33" i="21"/>
  <c r="K26" i="21"/>
  <c r="M26" i="21"/>
  <c r="I39" i="21"/>
  <c r="K42" i="21"/>
  <c r="K51" i="21"/>
  <c r="M60" i="21"/>
  <c r="G60" i="21"/>
  <c r="G54" i="21"/>
  <c r="G45" i="21"/>
  <c r="G39" i="21"/>
  <c r="G33" i="21"/>
  <c r="G26" i="21"/>
  <c r="G35" i="19"/>
  <c r="G30" i="21"/>
  <c r="K36" i="21"/>
  <c r="M45" i="21"/>
  <c r="M54" i="21"/>
  <c r="K30" i="21"/>
  <c r="M39" i="21"/>
  <c r="G57" i="21"/>
  <c r="I60" i="21"/>
  <c r="I33" i="21"/>
  <c r="E54" i="21"/>
  <c r="I26" i="21"/>
  <c r="M33" i="21"/>
  <c r="G42" i="21"/>
  <c r="I45" i="21"/>
  <c r="G51" i="21"/>
  <c r="I54" i="21"/>
  <c r="K57" i="21"/>
  <c r="H30" i="21"/>
  <c r="D42" i="21"/>
  <c r="D30" i="21"/>
  <c r="L30" i="21"/>
  <c r="D36" i="21"/>
  <c r="H36" i="21"/>
  <c r="L36" i="21"/>
  <c r="H42" i="21"/>
  <c r="L42" i="21"/>
  <c r="D51" i="21"/>
  <c r="H51" i="21"/>
  <c r="L51" i="21"/>
  <c r="D57" i="21"/>
  <c r="H57" i="21"/>
  <c r="L57" i="21"/>
  <c r="AE11" i="21"/>
  <c r="D26" i="21"/>
  <c r="H26" i="21"/>
  <c r="L26" i="21"/>
  <c r="F30" i="21"/>
  <c r="J30" i="21"/>
  <c r="D33" i="21"/>
  <c r="H33" i="21"/>
  <c r="L33" i="21"/>
  <c r="F36" i="21"/>
  <c r="J36" i="21"/>
  <c r="D39" i="21"/>
  <c r="H39" i="21"/>
  <c r="L39" i="21"/>
  <c r="F42" i="21"/>
  <c r="J42" i="21"/>
  <c r="D45" i="21"/>
  <c r="H45" i="21"/>
  <c r="L45" i="21"/>
  <c r="F51" i="21"/>
  <c r="J51" i="21"/>
  <c r="D54" i="21"/>
  <c r="H54" i="21"/>
  <c r="L54" i="21"/>
  <c r="N10" i="20"/>
  <c r="D81" i="19"/>
  <c r="R81" i="27" s="1"/>
  <c r="G87" i="19"/>
  <c r="H119" i="19"/>
  <c r="G23" i="19"/>
  <c r="E100" i="19"/>
  <c r="G29" i="19"/>
  <c r="G111" i="19"/>
  <c r="F111" i="19"/>
  <c r="D119" i="19"/>
  <c r="R119" i="27" s="1"/>
  <c r="F87" i="19"/>
  <c r="E111" i="19"/>
  <c r="D111" i="19"/>
  <c r="R111" i="27" s="1"/>
  <c r="G178" i="19"/>
  <c r="J48" i="21" l="1"/>
  <c r="E45" i="21"/>
  <c r="E26" i="21"/>
  <c r="E42" i="21"/>
  <c r="E48" i="21" s="1"/>
  <c r="E33" i="21"/>
  <c r="M48" i="21"/>
  <c r="E51" i="21"/>
  <c r="E60" i="21"/>
  <c r="E39" i="21"/>
  <c r="K48" i="21"/>
  <c r="E30" i="21"/>
  <c r="Q9" i="27"/>
  <c r="Q139" i="27"/>
  <c r="F14" i="27"/>
  <c r="G13" i="27" s="1"/>
  <c r="G14" i="27" s="1"/>
  <c r="H13" i="27" s="1"/>
  <c r="H14" i="27" s="1"/>
  <c r="I13" i="27" s="1"/>
  <c r="I14" i="27" s="1"/>
  <c r="J13" i="27" s="1"/>
  <c r="J14" i="27" s="1"/>
  <c r="K13" i="27" s="1"/>
  <c r="K14" i="27" s="1"/>
  <c r="L13" i="27" s="1"/>
  <c r="L14" i="27" s="1"/>
  <c r="M13" i="27" s="1"/>
  <c r="M14" i="27" s="1"/>
  <c r="N13" i="27" s="1"/>
  <c r="N14" i="27" s="1"/>
  <c r="O13" i="27" s="1"/>
  <c r="O14" i="27" s="1"/>
  <c r="P13" i="27" s="1"/>
  <c r="P14" i="27" s="1"/>
  <c r="F29" i="19"/>
  <c r="G153" i="19"/>
  <c r="D87" i="19"/>
  <c r="R87" i="27" s="1"/>
  <c r="H44" i="19"/>
  <c r="H81" i="19"/>
  <c r="H29" i="19"/>
  <c r="G44" i="19"/>
  <c r="H87" i="19"/>
  <c r="E29" i="19"/>
  <c r="E74" i="19"/>
  <c r="F44" i="19"/>
  <c r="H48" i="21"/>
  <c r="E35" i="19"/>
  <c r="D48" i="21"/>
  <c r="H191" i="19"/>
  <c r="I48" i="21"/>
  <c r="E44" i="19"/>
  <c r="F48" i="21"/>
  <c r="AE12" i="21"/>
  <c r="AF11" i="21"/>
  <c r="L48" i="21"/>
  <c r="D44" i="19"/>
  <c r="R44" i="27" s="1"/>
  <c r="G48" i="21"/>
  <c r="F178" i="19"/>
  <c r="E81" i="19"/>
  <c r="E191" i="19"/>
  <c r="E178" i="19"/>
  <c r="H74" i="19"/>
  <c r="O10" i="20"/>
  <c r="N68" i="20"/>
  <c r="E153" i="19"/>
  <c r="F153" i="19"/>
  <c r="F191" i="19"/>
  <c r="D178" i="19"/>
  <c r="R178" i="27" s="1"/>
  <c r="H178" i="19"/>
  <c r="H111" i="19"/>
  <c r="H121" i="19" s="1"/>
  <c r="F35" i="19"/>
  <c r="D23" i="19"/>
  <c r="R23" i="27" s="1"/>
  <c r="D191" i="19"/>
  <c r="R191" i="27" s="1"/>
  <c r="D153" i="19"/>
  <c r="R153" i="27" s="1"/>
  <c r="G119" i="19"/>
  <c r="G100" i="19"/>
  <c r="F74" i="19"/>
  <c r="D35" i="19"/>
  <c r="R35" i="27" s="1"/>
  <c r="H23" i="19"/>
  <c r="G191" i="19"/>
  <c r="F100" i="19"/>
  <c r="F121" i="19" s="1"/>
  <c r="H153" i="19"/>
  <c r="E119" i="19"/>
  <c r="E121" i="19" s="1"/>
  <c r="E23" i="19"/>
  <c r="D100" i="19"/>
  <c r="D74" i="19"/>
  <c r="R74" i="27" s="1"/>
  <c r="H35" i="19"/>
  <c r="F23" i="19"/>
  <c r="D121" i="19" l="1"/>
  <c r="R121" i="27" s="1"/>
  <c r="R100" i="27"/>
  <c r="Q195" i="27"/>
  <c r="AF12" i="21"/>
  <c r="AG11" i="21"/>
  <c r="O6" i="20"/>
  <c r="N6" i="20"/>
  <c r="F67" i="19"/>
  <c r="F69" i="19" s="1"/>
  <c r="D67" i="19"/>
  <c r="P10" i="20"/>
  <c r="O68" i="20"/>
  <c r="G121" i="19"/>
  <c r="D69" i="19" l="1"/>
  <c r="R69" i="27" s="1"/>
  <c r="R67" i="27"/>
  <c r="Q10" i="27"/>
  <c r="Q196" i="27"/>
  <c r="H67" i="19"/>
  <c r="H69" i="19" s="1"/>
  <c r="E67" i="19"/>
  <c r="E69" i="19" s="1"/>
  <c r="F53" i="19"/>
  <c r="F55" i="19" s="1"/>
  <c r="F89" i="19" s="1"/>
  <c r="F9" i="19" s="1"/>
  <c r="F12" i="19" s="1"/>
  <c r="G53" i="19"/>
  <c r="G55" i="19" s="1"/>
  <c r="E53" i="19"/>
  <c r="E55" i="19" s="1"/>
  <c r="D53" i="19"/>
  <c r="AG12" i="21"/>
  <c r="AH11" i="21"/>
  <c r="P6" i="20" s="1"/>
  <c r="H53" i="19"/>
  <c r="H55" i="19" s="1"/>
  <c r="H89" i="19" s="1"/>
  <c r="H9" i="19" s="1"/>
  <c r="H12" i="19" s="1"/>
  <c r="G67" i="19"/>
  <c r="G69" i="19" s="1"/>
  <c r="P68" i="20"/>
  <c r="Q10" i="20"/>
  <c r="Q68" i="20" s="1"/>
  <c r="F137" i="19"/>
  <c r="F139" i="19" s="1"/>
  <c r="F195" i="19" s="1"/>
  <c r="D137" i="19"/>
  <c r="H137" i="19"/>
  <c r="H139" i="19" s="1"/>
  <c r="H195" i="19" s="1"/>
  <c r="E137" i="19"/>
  <c r="E139" i="19" s="1"/>
  <c r="E195" i="19" s="1"/>
  <c r="D139" i="19" l="1"/>
  <c r="R137" i="27"/>
  <c r="D55" i="19"/>
  <c r="R53" i="27"/>
  <c r="D195" i="19"/>
  <c r="R195" i="27" s="1"/>
  <c r="R139" i="27"/>
  <c r="Q200" i="27"/>
  <c r="Q11" i="27"/>
  <c r="G89" i="19"/>
  <c r="G9" i="19" s="1"/>
  <c r="G12" i="19" s="1"/>
  <c r="E89" i="19"/>
  <c r="E9" i="19" s="1"/>
  <c r="E12" i="19" s="1"/>
  <c r="AH12" i="21"/>
  <c r="AI11" i="21"/>
  <c r="D10" i="19"/>
  <c r="R10" i="27" s="1"/>
  <c r="F10" i="19"/>
  <c r="F196" i="19"/>
  <c r="F200" i="19" s="1"/>
  <c r="G137" i="19"/>
  <c r="G139" i="19" s="1"/>
  <c r="G195" i="19" s="1"/>
  <c r="E10" i="19"/>
  <c r="H10" i="19"/>
  <c r="H196" i="19"/>
  <c r="H200" i="19" s="1"/>
  <c r="D89" i="19" l="1"/>
  <c r="R55" i="27"/>
  <c r="D196" i="19"/>
  <c r="D200" i="19" s="1"/>
  <c r="R200" i="27" s="1"/>
  <c r="Q14" i="27"/>
  <c r="Q6" i="20"/>
  <c r="E196" i="19"/>
  <c r="E200" i="19" s="1"/>
  <c r="AI12" i="21"/>
  <c r="AJ11" i="21"/>
  <c r="E13" i="19"/>
  <c r="E11" i="19"/>
  <c r="G10" i="19"/>
  <c r="G196" i="19"/>
  <c r="G200" i="19" s="1"/>
  <c r="D13" i="19"/>
  <c r="H13" i="19"/>
  <c r="H11" i="19"/>
  <c r="F13" i="19"/>
  <c r="F11" i="19"/>
  <c r="D9" i="19" l="1"/>
  <c r="R89" i="27"/>
  <c r="R196" i="27"/>
  <c r="AK11" i="21"/>
  <c r="AJ12" i="21"/>
  <c r="G13" i="19"/>
  <c r="G11" i="19"/>
  <c r="D12" i="19" l="1"/>
  <c r="R9" i="27"/>
  <c r="D11" i="19"/>
  <c r="R11" i="27" s="1"/>
  <c r="AK12" i="21"/>
  <c r="AL11" i="21"/>
  <c r="AL12" i="21" l="1"/>
  <c r="AM11" i="21"/>
  <c r="AM12" i="21" l="1"/>
  <c r="AN11" i="21"/>
  <c r="AN12" i="21" l="1"/>
  <c r="AO11" i="21"/>
  <c r="AO12" i="21" s="1"/>
  <c r="O138" i="18" l="1"/>
  <c r="P138" i="18"/>
  <c r="D68" i="18"/>
  <c r="D70" i="18" s="1"/>
  <c r="F35" i="18"/>
  <c r="G35" i="18"/>
  <c r="H35" i="18"/>
  <c r="I35" i="18"/>
  <c r="J35" i="18"/>
  <c r="K35" i="18"/>
  <c r="L35" i="18"/>
  <c r="M35" i="18"/>
  <c r="N35" i="18"/>
  <c r="O35" i="18"/>
  <c r="P35" i="18"/>
  <c r="E35" i="18"/>
  <c r="D35" i="18"/>
  <c r="D6" i="18"/>
  <c r="B88" i="18"/>
  <c r="B87" i="18"/>
  <c r="B86" i="18"/>
  <c r="B85" i="18"/>
  <c r="B84" i="18"/>
  <c r="B82" i="18"/>
  <c r="B81" i="18"/>
  <c r="B80" i="18"/>
  <c r="B79" i="18"/>
  <c r="B78" i="18"/>
  <c r="B77" i="18"/>
  <c r="B75" i="18"/>
  <c r="B74" i="18"/>
  <c r="B73" i="18"/>
  <c r="B72" i="18"/>
  <c r="B70" i="18"/>
  <c r="B69" i="18"/>
  <c r="B68" i="18"/>
  <c r="B67" i="18"/>
  <c r="B66" i="18"/>
  <c r="B65" i="18"/>
  <c r="B64" i="18"/>
  <c r="B63" i="18"/>
  <c r="B62" i="18"/>
  <c r="B61" i="18"/>
  <c r="B60" i="18"/>
  <c r="B59" i="18"/>
  <c r="B58" i="18"/>
  <c r="B56" i="18"/>
  <c r="B55" i="18"/>
  <c r="B54" i="18"/>
  <c r="B53" i="18"/>
  <c r="B52" i="18"/>
  <c r="B51" i="18"/>
  <c r="B50" i="18"/>
  <c r="B49" i="18"/>
  <c r="B48" i="18"/>
  <c r="B47" i="18"/>
  <c r="B45" i="18"/>
  <c r="B44" i="18"/>
  <c r="B41" i="18"/>
  <c r="B40" i="18"/>
  <c r="B39" i="18"/>
  <c r="B38" i="18"/>
  <c r="B37" i="18"/>
  <c r="B35" i="18"/>
  <c r="B34" i="18"/>
  <c r="B33" i="18"/>
  <c r="B32" i="18"/>
  <c r="B31" i="18"/>
  <c r="B29" i="18"/>
  <c r="B28" i="18"/>
  <c r="B27" i="18"/>
  <c r="B26" i="18"/>
  <c r="B25" i="18"/>
  <c r="B22" i="18"/>
  <c r="B21" i="18"/>
  <c r="B20" i="18"/>
  <c r="B202" i="18"/>
  <c r="B200" i="18"/>
  <c r="B198" i="18"/>
  <c r="B197" i="18"/>
  <c r="B195" i="18"/>
  <c r="B193" i="18"/>
  <c r="B192" i="18"/>
  <c r="B191" i="18"/>
  <c r="B190" i="18"/>
  <c r="B189" i="18"/>
  <c r="B188" i="18"/>
  <c r="B187" i="18"/>
  <c r="B186" i="18"/>
  <c r="B185" i="18"/>
  <c r="B184" i="18"/>
  <c r="B183" i="18"/>
  <c r="B182" i="18"/>
  <c r="B180" i="18"/>
  <c r="B179" i="18"/>
  <c r="B178" i="18"/>
  <c r="B177" i="18"/>
  <c r="B176" i="18"/>
  <c r="B175" i="18"/>
  <c r="B174" i="18"/>
  <c r="B173" i="18"/>
  <c r="B172" i="18"/>
  <c r="B171" i="18"/>
  <c r="B170" i="18"/>
  <c r="B169" i="18"/>
  <c r="B168" i="18"/>
  <c r="B167" i="18"/>
  <c r="B166" i="18"/>
  <c r="B165" i="18"/>
  <c r="B164" i="18"/>
  <c r="B163" i="18"/>
  <c r="B162" i="18"/>
  <c r="B161" i="18"/>
  <c r="B160" i="18"/>
  <c r="B159" i="18"/>
  <c r="B158" i="18"/>
  <c r="B157" i="18"/>
  <c r="B155" i="18"/>
  <c r="B154" i="18"/>
  <c r="B153" i="18"/>
  <c r="B152" i="18"/>
  <c r="B151" i="18"/>
  <c r="B150" i="18"/>
  <c r="B149" i="18"/>
  <c r="B148" i="18"/>
  <c r="B147" i="18"/>
  <c r="B144" i="18"/>
  <c r="B143" i="18"/>
  <c r="B142" i="18"/>
  <c r="B140" i="18"/>
  <c r="B138" i="18"/>
  <c r="B137" i="18"/>
  <c r="B136" i="18"/>
  <c r="B135" i="18"/>
  <c r="B134" i="18"/>
  <c r="B133" i="18"/>
  <c r="B132" i="18"/>
  <c r="B131" i="18"/>
  <c r="B130" i="18"/>
  <c r="B129" i="18"/>
  <c r="B128" i="18"/>
  <c r="B127" i="18"/>
  <c r="B126" i="18"/>
  <c r="B125" i="18"/>
  <c r="B124" i="18"/>
  <c r="B122" i="18"/>
  <c r="B120" i="18"/>
  <c r="B119" i="18"/>
  <c r="B118" i="18"/>
  <c r="B117" i="18"/>
  <c r="B116" i="18"/>
  <c r="B115" i="18"/>
  <c r="B114" i="18"/>
  <c r="B112" i="18"/>
  <c r="B111" i="18"/>
  <c r="B110" i="18"/>
  <c r="B109" i="18"/>
  <c r="B108" i="18"/>
  <c r="B107" i="18"/>
  <c r="B106" i="18"/>
  <c r="B105" i="18"/>
  <c r="B104" i="18"/>
  <c r="B103" i="18"/>
  <c r="B101" i="18"/>
  <c r="B100" i="18"/>
  <c r="B99" i="18"/>
  <c r="B98" i="18"/>
  <c r="B97" i="18"/>
  <c r="B96" i="18"/>
  <c r="B95" i="18"/>
  <c r="B94" i="18"/>
  <c r="B93" i="18"/>
  <c r="B92" i="18"/>
  <c r="D5" i="18"/>
  <c r="Q20" i="18"/>
  <c r="Q21" i="18"/>
  <c r="Q22" i="18"/>
  <c r="Q26" i="18"/>
  <c r="Q27" i="18"/>
  <c r="Q28" i="18"/>
  <c r="Q33" i="18"/>
  <c r="Q34" i="18"/>
  <c r="Q38" i="18"/>
  <c r="Q39" i="18"/>
  <c r="Q40" i="18"/>
  <c r="Q41" i="18"/>
  <c r="Q44" i="18"/>
  <c r="Q48" i="18"/>
  <c r="Q49" i="18"/>
  <c r="Q50" i="18"/>
  <c r="Q51" i="18"/>
  <c r="Q52" i="18"/>
  <c r="Q53" i="18"/>
  <c r="Q55" i="18"/>
  <c r="Q59" i="18"/>
  <c r="Q60" i="18"/>
  <c r="Q61" i="18"/>
  <c r="Q62" i="18"/>
  <c r="Q63" i="18"/>
  <c r="Q64" i="18"/>
  <c r="Q65" i="18"/>
  <c r="Q66" i="18"/>
  <c r="Q67" i="18"/>
  <c r="Q69" i="18"/>
  <c r="Q73" i="18"/>
  <c r="Q75" i="18" s="1"/>
  <c r="Q74" i="18"/>
  <c r="Q78" i="18"/>
  <c r="Q79" i="18"/>
  <c r="Q80" i="18"/>
  <c r="Q82" i="18" s="1"/>
  <c r="Q81" i="18"/>
  <c r="Q85" i="18"/>
  <c r="Q86" i="18"/>
  <c r="Q88" i="18" s="1"/>
  <c r="Q87" i="18"/>
  <c r="Q94" i="18"/>
  <c r="Q95" i="18"/>
  <c r="Q101" i="18" s="1"/>
  <c r="Q96" i="18"/>
  <c r="Q97" i="18"/>
  <c r="Q98" i="18"/>
  <c r="Q99" i="18"/>
  <c r="Q100" i="18"/>
  <c r="Q104" i="18"/>
  <c r="Q105" i="18"/>
  <c r="Q106" i="18"/>
  <c r="Q107" i="18"/>
  <c r="Q108" i="18"/>
  <c r="Q109" i="18"/>
  <c r="Q110" i="18"/>
  <c r="Q111" i="18"/>
  <c r="Q115" i="18"/>
  <c r="Q116" i="18"/>
  <c r="Q117" i="18"/>
  <c r="Q118" i="18"/>
  <c r="Q119" i="18"/>
  <c r="Q125" i="18"/>
  <c r="Q126" i="18"/>
  <c r="Q127" i="18"/>
  <c r="Q128" i="18"/>
  <c r="Q129" i="18"/>
  <c r="Q130" i="18"/>
  <c r="Q131" i="18"/>
  <c r="Q132" i="18"/>
  <c r="Q133" i="18"/>
  <c r="Q134" i="18"/>
  <c r="Q135" i="18"/>
  <c r="Q136" i="18"/>
  <c r="Q137" i="18"/>
  <c r="Q143" i="18"/>
  <c r="Q144" i="18"/>
  <c r="Q147" i="18"/>
  <c r="Q148" i="18"/>
  <c r="Q149" i="18"/>
  <c r="Q150" i="18"/>
  <c r="Q151" i="18"/>
  <c r="Q152" i="18"/>
  <c r="Q153" i="18"/>
  <c r="Q154" i="18"/>
  <c r="Q158" i="18"/>
  <c r="Q159" i="18"/>
  <c r="Q160" i="18"/>
  <c r="Q161" i="18"/>
  <c r="Q162" i="18"/>
  <c r="Q163" i="18"/>
  <c r="Q164" i="18"/>
  <c r="Q165" i="18"/>
  <c r="Q166" i="18"/>
  <c r="Q167" i="18"/>
  <c r="Q168" i="18"/>
  <c r="Q169" i="18"/>
  <c r="Q170" i="18"/>
  <c r="Q171" i="18"/>
  <c r="Q172" i="18"/>
  <c r="Q173" i="18"/>
  <c r="Q174" i="18"/>
  <c r="Q175" i="18"/>
  <c r="Q176" i="18"/>
  <c r="Q177" i="18"/>
  <c r="Q178" i="18"/>
  <c r="Q179" i="18"/>
  <c r="Q183" i="18"/>
  <c r="Q184" i="18"/>
  <c r="Q185" i="18"/>
  <c r="Q186" i="18"/>
  <c r="Q187" i="18"/>
  <c r="Q188" i="18"/>
  <c r="Q189" i="18"/>
  <c r="Q190" i="18"/>
  <c r="Q191" i="18"/>
  <c r="Q192" i="18"/>
  <c r="Q195" i="18"/>
  <c r="Q200" i="18"/>
  <c r="P23" i="18"/>
  <c r="P29" i="18"/>
  <c r="P45" i="18"/>
  <c r="P54" i="18"/>
  <c r="P56" i="18" s="1"/>
  <c r="P68" i="18"/>
  <c r="P70" i="18" s="1"/>
  <c r="P75" i="18"/>
  <c r="P82" i="18"/>
  <c r="P88" i="18"/>
  <c r="P101" i="18"/>
  <c r="P112" i="18"/>
  <c r="P120" i="18"/>
  <c r="P155" i="18"/>
  <c r="P180" i="18"/>
  <c r="P193" i="18"/>
  <c r="O23" i="18"/>
  <c r="O29" i="18"/>
  <c r="O45" i="18"/>
  <c r="O54" i="18"/>
  <c r="O56" i="18"/>
  <c r="O68" i="18"/>
  <c r="O70" i="18" s="1"/>
  <c r="O75" i="18"/>
  <c r="O82" i="18"/>
  <c r="O88" i="18"/>
  <c r="O101" i="18"/>
  <c r="O112" i="18"/>
  <c r="O120" i="18"/>
  <c r="O155" i="18"/>
  <c r="O180" i="18"/>
  <c r="O193" i="18"/>
  <c r="N23" i="18"/>
  <c r="N29" i="18"/>
  <c r="N45" i="18"/>
  <c r="N54" i="18"/>
  <c r="N56" i="18" s="1"/>
  <c r="N68" i="18"/>
  <c r="N70" i="18" s="1"/>
  <c r="N75" i="18"/>
  <c r="N82" i="18"/>
  <c r="N88" i="18"/>
  <c r="N101" i="18"/>
  <c r="N112" i="18"/>
  <c r="N120" i="18"/>
  <c r="N138" i="18"/>
  <c r="N155" i="18"/>
  <c r="N180" i="18"/>
  <c r="N193" i="18"/>
  <c r="M23" i="18"/>
  <c r="M29" i="18"/>
  <c r="M45" i="18"/>
  <c r="M54" i="18"/>
  <c r="M56" i="18" s="1"/>
  <c r="M68" i="18"/>
  <c r="M70" i="18" s="1"/>
  <c r="M75" i="18"/>
  <c r="M82" i="18"/>
  <c r="M88" i="18"/>
  <c r="M101" i="18"/>
  <c r="M112" i="18"/>
  <c r="M120" i="18"/>
  <c r="M138" i="18"/>
  <c r="M155" i="18"/>
  <c r="M180" i="18"/>
  <c r="M193" i="18"/>
  <c r="L23" i="18"/>
  <c r="L29" i="18"/>
  <c r="L45" i="18"/>
  <c r="L54" i="18"/>
  <c r="L56" i="18" s="1"/>
  <c r="L68" i="18"/>
  <c r="L70" i="18" s="1"/>
  <c r="L75" i="18"/>
  <c r="L82" i="18"/>
  <c r="L88" i="18"/>
  <c r="L101" i="18"/>
  <c r="L112" i="18"/>
  <c r="L120" i="18"/>
  <c r="L138" i="18"/>
  <c r="L155" i="18"/>
  <c r="L180" i="18"/>
  <c r="L193" i="18"/>
  <c r="K23" i="18"/>
  <c r="K29" i="18"/>
  <c r="K45" i="18"/>
  <c r="K54" i="18"/>
  <c r="K56" i="18" s="1"/>
  <c r="K68" i="18"/>
  <c r="K70" i="18"/>
  <c r="K75" i="18"/>
  <c r="K82" i="18"/>
  <c r="K88" i="18"/>
  <c r="K90" i="18"/>
  <c r="K101" i="18"/>
  <c r="K112" i="18"/>
  <c r="K120" i="18"/>
  <c r="K122" i="18"/>
  <c r="K140" i="18" s="1"/>
  <c r="K138" i="18"/>
  <c r="K155" i="18"/>
  <c r="K180" i="18"/>
  <c r="K193" i="18"/>
  <c r="J23" i="18"/>
  <c r="J29" i="18"/>
  <c r="J45" i="18"/>
  <c r="J54" i="18"/>
  <c r="J56" i="18" s="1"/>
  <c r="J68" i="18"/>
  <c r="J70" i="18"/>
  <c r="J75" i="18"/>
  <c r="J82" i="18"/>
  <c r="J88" i="18"/>
  <c r="J101" i="18"/>
  <c r="J112" i="18"/>
  <c r="J120" i="18"/>
  <c r="J138" i="18"/>
  <c r="J155" i="18"/>
  <c r="J180" i="18"/>
  <c r="J193" i="18"/>
  <c r="I23" i="18"/>
  <c r="I29" i="18"/>
  <c r="I45" i="18"/>
  <c r="I54" i="18"/>
  <c r="I56" i="18" s="1"/>
  <c r="I68" i="18"/>
  <c r="I70" i="18" s="1"/>
  <c r="I75" i="18"/>
  <c r="I82" i="18"/>
  <c r="I88" i="18"/>
  <c r="I101" i="18"/>
  <c r="I112" i="18"/>
  <c r="I120" i="18"/>
  <c r="I138" i="18"/>
  <c r="I155" i="18"/>
  <c r="I180" i="18"/>
  <c r="I193" i="18"/>
  <c r="H23" i="18"/>
  <c r="H29" i="18"/>
  <c r="H45" i="18"/>
  <c r="H54" i="18"/>
  <c r="H56" i="18" s="1"/>
  <c r="H68" i="18"/>
  <c r="H70" i="18" s="1"/>
  <c r="H75" i="18"/>
  <c r="H82" i="18"/>
  <c r="H88" i="18"/>
  <c r="H101" i="18"/>
  <c r="H112" i="18"/>
  <c r="H120" i="18"/>
  <c r="H138" i="18"/>
  <c r="H155" i="18"/>
  <c r="H180" i="18"/>
  <c r="H193" i="18"/>
  <c r="G23" i="18"/>
  <c r="G29" i="18"/>
  <c r="G45" i="18"/>
  <c r="G54" i="18"/>
  <c r="G56" i="18" s="1"/>
  <c r="G68" i="18"/>
  <c r="G70" i="18"/>
  <c r="G75" i="18"/>
  <c r="G82" i="18"/>
  <c r="G88" i="18"/>
  <c r="G101" i="18"/>
  <c r="G122" i="18" s="1"/>
  <c r="G140" i="18" s="1"/>
  <c r="G112" i="18"/>
  <c r="G120" i="18"/>
  <c r="G138" i="18"/>
  <c r="G155" i="18"/>
  <c r="G180" i="18"/>
  <c r="G193" i="18"/>
  <c r="F23" i="18"/>
  <c r="F29" i="18"/>
  <c r="F45" i="18"/>
  <c r="F54" i="18"/>
  <c r="F56" i="18" s="1"/>
  <c r="F68" i="18"/>
  <c r="F70" i="18" s="1"/>
  <c r="F75" i="18"/>
  <c r="F82" i="18"/>
  <c r="F88" i="18"/>
  <c r="F101" i="18"/>
  <c r="F112" i="18"/>
  <c r="F120" i="18"/>
  <c r="F138" i="18"/>
  <c r="F155" i="18"/>
  <c r="F180" i="18"/>
  <c r="F193" i="18"/>
  <c r="E23" i="18"/>
  <c r="E29" i="18"/>
  <c r="E45" i="18"/>
  <c r="E54" i="18"/>
  <c r="E56" i="18"/>
  <c r="E68" i="18"/>
  <c r="E70" i="18" s="1"/>
  <c r="E75" i="18"/>
  <c r="E82" i="18"/>
  <c r="E88" i="18"/>
  <c r="E101" i="18"/>
  <c r="E112" i="18"/>
  <c r="E120" i="18"/>
  <c r="E138" i="18"/>
  <c r="E155" i="18"/>
  <c r="E180" i="18"/>
  <c r="E193" i="18"/>
  <c r="D23" i="18"/>
  <c r="D29" i="18"/>
  <c r="D45" i="18"/>
  <c r="D54" i="18"/>
  <c r="D56" i="18"/>
  <c r="D75" i="18"/>
  <c r="D82" i="18"/>
  <c r="D88" i="18"/>
  <c r="D101" i="18"/>
  <c r="D112" i="18"/>
  <c r="D120" i="18"/>
  <c r="D138" i="18"/>
  <c r="D155" i="18"/>
  <c r="D180" i="18"/>
  <c r="D193" i="18"/>
  <c r="Q32" i="18"/>
  <c r="Q12" i="18"/>
  <c r="Q13" i="18"/>
  <c r="I94" i="7"/>
  <c r="F9" i="8"/>
  <c r="J22" i="14"/>
  <c r="G47" i="15"/>
  <c r="G24" i="15"/>
  <c r="G23" i="15"/>
  <c r="G22" i="15"/>
  <c r="F47" i="15"/>
  <c r="F24" i="15"/>
  <c r="F23" i="15"/>
  <c r="F22" i="15"/>
  <c r="D47" i="15"/>
  <c r="D24" i="15"/>
  <c r="D23" i="15"/>
  <c r="D22" i="15"/>
  <c r="J47" i="14"/>
  <c r="J24" i="14"/>
  <c r="J23" i="14"/>
  <c r="I24" i="14"/>
  <c r="I23" i="14"/>
  <c r="I22" i="14"/>
  <c r="D22" i="14"/>
  <c r="D47" i="14"/>
  <c r="D24" i="14"/>
  <c r="D23" i="14"/>
  <c r="R22" i="15"/>
  <c r="S22" i="15"/>
  <c r="R23" i="15"/>
  <c r="S23" i="15"/>
  <c r="R24" i="15"/>
  <c r="S24" i="15"/>
  <c r="R47" i="15"/>
  <c r="S47" i="15"/>
  <c r="B13" i="17"/>
  <c r="B12" i="17"/>
  <c r="B11" i="17"/>
  <c r="B10" i="17"/>
  <c r="B9" i="17"/>
  <c r="B8" i="17"/>
  <c r="N200" i="17"/>
  <c r="L200" i="17"/>
  <c r="I200" i="17"/>
  <c r="N195" i="17"/>
  <c r="L195" i="17"/>
  <c r="I195" i="17"/>
  <c r="N192" i="17"/>
  <c r="L192" i="17"/>
  <c r="I192" i="17"/>
  <c r="N191" i="17"/>
  <c r="L191" i="17"/>
  <c r="I191" i="17"/>
  <c r="N190" i="17"/>
  <c r="L190" i="17"/>
  <c r="I190" i="17"/>
  <c r="N189" i="17"/>
  <c r="L189" i="17"/>
  <c r="I189" i="17"/>
  <c r="N188" i="17"/>
  <c r="L188" i="17"/>
  <c r="I188" i="17"/>
  <c r="N187" i="17"/>
  <c r="L187" i="17"/>
  <c r="I187" i="17"/>
  <c r="N186" i="17"/>
  <c r="L186" i="17"/>
  <c r="I186" i="17"/>
  <c r="N185" i="17"/>
  <c r="L185" i="17"/>
  <c r="I185" i="17"/>
  <c r="N184" i="17"/>
  <c r="L184" i="17"/>
  <c r="I184" i="17"/>
  <c r="N183" i="17"/>
  <c r="L183" i="17"/>
  <c r="I183" i="17"/>
  <c r="N179" i="17"/>
  <c r="L179" i="17"/>
  <c r="I179" i="17"/>
  <c r="N178" i="17"/>
  <c r="L178" i="17"/>
  <c r="I178" i="17"/>
  <c r="N177" i="17"/>
  <c r="L177" i="17"/>
  <c r="I177" i="17"/>
  <c r="N176" i="17"/>
  <c r="L176" i="17"/>
  <c r="I176" i="17"/>
  <c r="N175" i="17"/>
  <c r="L175" i="17"/>
  <c r="I175" i="17"/>
  <c r="N174" i="17"/>
  <c r="L174" i="17"/>
  <c r="I174" i="17"/>
  <c r="N173" i="17"/>
  <c r="L173" i="17"/>
  <c r="I173" i="17"/>
  <c r="N172" i="17"/>
  <c r="L172" i="17"/>
  <c r="I172" i="17"/>
  <c r="N171" i="17"/>
  <c r="L171" i="17"/>
  <c r="I171" i="17"/>
  <c r="N170" i="17"/>
  <c r="L170" i="17"/>
  <c r="I170" i="17"/>
  <c r="N169" i="17"/>
  <c r="L169" i="17"/>
  <c r="I169" i="17"/>
  <c r="N168" i="17"/>
  <c r="L168" i="17"/>
  <c r="I168" i="17"/>
  <c r="N167" i="17"/>
  <c r="L167" i="17"/>
  <c r="I167" i="17"/>
  <c r="N166" i="17"/>
  <c r="L166" i="17"/>
  <c r="I166" i="17"/>
  <c r="N165" i="17"/>
  <c r="L165" i="17"/>
  <c r="I165" i="17"/>
  <c r="N164" i="17"/>
  <c r="L164" i="17"/>
  <c r="I164" i="17"/>
  <c r="N163" i="17"/>
  <c r="L163" i="17"/>
  <c r="I163" i="17"/>
  <c r="N162" i="17"/>
  <c r="L162" i="17"/>
  <c r="I162" i="17"/>
  <c r="N161" i="17"/>
  <c r="L161" i="17"/>
  <c r="I161" i="17"/>
  <c r="N160" i="17"/>
  <c r="L160" i="17"/>
  <c r="I160" i="17"/>
  <c r="N159" i="17"/>
  <c r="L159" i="17"/>
  <c r="I159" i="17"/>
  <c r="N158" i="17"/>
  <c r="L158" i="17"/>
  <c r="I158" i="17"/>
  <c r="N154" i="17"/>
  <c r="L154" i="17"/>
  <c r="I154" i="17"/>
  <c r="N153" i="17"/>
  <c r="L153" i="17"/>
  <c r="I153" i="17"/>
  <c r="N152" i="17"/>
  <c r="L152" i="17"/>
  <c r="I152" i="17"/>
  <c r="N151" i="17"/>
  <c r="L151" i="17"/>
  <c r="I151" i="17"/>
  <c r="N150" i="17"/>
  <c r="L150" i="17"/>
  <c r="I150" i="17"/>
  <c r="N149" i="17"/>
  <c r="L149" i="17"/>
  <c r="I149" i="17"/>
  <c r="N148" i="17"/>
  <c r="L148" i="17"/>
  <c r="I148" i="17"/>
  <c r="N147" i="17"/>
  <c r="L147" i="17"/>
  <c r="I147" i="17"/>
  <c r="N144" i="17"/>
  <c r="L144" i="17"/>
  <c r="I144" i="17"/>
  <c r="N143" i="17"/>
  <c r="L143" i="17"/>
  <c r="I143" i="17"/>
  <c r="N137" i="17"/>
  <c r="L137" i="17"/>
  <c r="I137" i="17"/>
  <c r="N136" i="17"/>
  <c r="L136" i="17"/>
  <c r="I136" i="17"/>
  <c r="N135" i="17"/>
  <c r="L135" i="17"/>
  <c r="I135" i="17"/>
  <c r="N134" i="17"/>
  <c r="L134" i="17"/>
  <c r="I134" i="17"/>
  <c r="N133" i="17"/>
  <c r="L133" i="17"/>
  <c r="I133" i="17"/>
  <c r="N132" i="17"/>
  <c r="L132" i="17"/>
  <c r="I132" i="17"/>
  <c r="N131" i="17"/>
  <c r="L131" i="17"/>
  <c r="I131" i="17"/>
  <c r="N130" i="17"/>
  <c r="L130" i="17"/>
  <c r="I130" i="17"/>
  <c r="N129" i="17"/>
  <c r="L129" i="17"/>
  <c r="I129" i="17"/>
  <c r="N128" i="17"/>
  <c r="L128" i="17"/>
  <c r="I128" i="17"/>
  <c r="N127" i="17"/>
  <c r="L127" i="17"/>
  <c r="I127" i="17"/>
  <c r="N126" i="17"/>
  <c r="L126" i="17"/>
  <c r="I126" i="17"/>
  <c r="N125" i="17"/>
  <c r="L125" i="17"/>
  <c r="I125" i="17"/>
  <c r="N119" i="17"/>
  <c r="I119" i="17"/>
  <c r="N118" i="17"/>
  <c r="I118" i="17"/>
  <c r="N117" i="17"/>
  <c r="I117" i="17"/>
  <c r="N116" i="17"/>
  <c r="I116" i="17"/>
  <c r="N115" i="17"/>
  <c r="I115" i="17"/>
  <c r="N111" i="17"/>
  <c r="I111" i="17"/>
  <c r="N110" i="17"/>
  <c r="I110" i="17"/>
  <c r="N109" i="17"/>
  <c r="I109" i="17"/>
  <c r="N108" i="17"/>
  <c r="I108" i="17"/>
  <c r="N107" i="17"/>
  <c r="I107" i="17"/>
  <c r="N106" i="17"/>
  <c r="I106" i="17"/>
  <c r="N105" i="17"/>
  <c r="I105" i="17"/>
  <c r="N104" i="17"/>
  <c r="I104" i="17"/>
  <c r="N100" i="17"/>
  <c r="I100" i="17"/>
  <c r="N99" i="17"/>
  <c r="I99" i="17"/>
  <c r="N98" i="17"/>
  <c r="I98" i="17"/>
  <c r="N97" i="17"/>
  <c r="I97" i="17"/>
  <c r="N96" i="17"/>
  <c r="I96" i="17"/>
  <c r="N95" i="17"/>
  <c r="I95" i="17"/>
  <c r="N94" i="17"/>
  <c r="I94" i="17"/>
  <c r="N87" i="17"/>
  <c r="L87" i="17"/>
  <c r="I87" i="17"/>
  <c r="N86" i="17"/>
  <c r="L86" i="17"/>
  <c r="I86" i="17"/>
  <c r="N85" i="17"/>
  <c r="L85" i="17"/>
  <c r="I85" i="17"/>
  <c r="N81" i="17"/>
  <c r="L81" i="17"/>
  <c r="I81" i="17"/>
  <c r="N80" i="17"/>
  <c r="L80" i="17"/>
  <c r="I80" i="17"/>
  <c r="N79" i="17"/>
  <c r="L79" i="17"/>
  <c r="I79" i="17"/>
  <c r="N78" i="17"/>
  <c r="L78" i="17"/>
  <c r="I78" i="17"/>
  <c r="N74" i="17"/>
  <c r="L74" i="17"/>
  <c r="I74" i="17"/>
  <c r="N73" i="17"/>
  <c r="L73" i="17"/>
  <c r="I73" i="17"/>
  <c r="I75" i="17" s="1"/>
  <c r="N69" i="17"/>
  <c r="L69" i="17"/>
  <c r="I69" i="17"/>
  <c r="N67" i="17"/>
  <c r="L67" i="17"/>
  <c r="I67" i="17"/>
  <c r="N66" i="17"/>
  <c r="L66" i="17"/>
  <c r="I66" i="17"/>
  <c r="N65" i="17"/>
  <c r="L65" i="17"/>
  <c r="I65" i="17"/>
  <c r="N64" i="17"/>
  <c r="L64" i="17"/>
  <c r="I64" i="17"/>
  <c r="N63" i="17"/>
  <c r="L63" i="17"/>
  <c r="I63" i="17"/>
  <c r="N62" i="17"/>
  <c r="L62" i="17"/>
  <c r="I62" i="17"/>
  <c r="N61" i="17"/>
  <c r="L61" i="17"/>
  <c r="I61" i="17"/>
  <c r="N60" i="17"/>
  <c r="L60" i="17"/>
  <c r="I60" i="17"/>
  <c r="N59" i="17"/>
  <c r="L59" i="17"/>
  <c r="I59" i="17"/>
  <c r="N55" i="17"/>
  <c r="L55" i="17"/>
  <c r="I55" i="17"/>
  <c r="N53" i="17"/>
  <c r="L53" i="17"/>
  <c r="I53" i="17"/>
  <c r="N52" i="17"/>
  <c r="L52" i="17"/>
  <c r="I52" i="17"/>
  <c r="N51" i="17"/>
  <c r="L51" i="17"/>
  <c r="I51" i="17"/>
  <c r="N50" i="17"/>
  <c r="L50" i="17"/>
  <c r="I50" i="17"/>
  <c r="N49" i="17"/>
  <c r="L49" i="17"/>
  <c r="I49" i="17"/>
  <c r="N48" i="17"/>
  <c r="L48" i="17"/>
  <c r="I48" i="17"/>
  <c r="N44" i="17"/>
  <c r="L44" i="17"/>
  <c r="I44" i="17"/>
  <c r="N41" i="17"/>
  <c r="L41" i="17"/>
  <c r="I41" i="17"/>
  <c r="N40" i="17"/>
  <c r="L40" i="17"/>
  <c r="I40" i="17"/>
  <c r="N39" i="17"/>
  <c r="L39" i="17"/>
  <c r="I39" i="17"/>
  <c r="N38" i="17"/>
  <c r="L38" i="17"/>
  <c r="I38" i="17"/>
  <c r="N34" i="17"/>
  <c r="L34" i="17"/>
  <c r="I34" i="17"/>
  <c r="N33" i="17"/>
  <c r="L33" i="17"/>
  <c r="I33" i="17"/>
  <c r="N32" i="17"/>
  <c r="L32" i="17"/>
  <c r="I32" i="17"/>
  <c r="N28" i="17"/>
  <c r="L28" i="17"/>
  <c r="I28" i="17"/>
  <c r="N27" i="17"/>
  <c r="L27" i="17"/>
  <c r="I27" i="17"/>
  <c r="N26" i="17"/>
  <c r="L26" i="17"/>
  <c r="I26" i="17"/>
  <c r="N22" i="17"/>
  <c r="L22" i="17"/>
  <c r="I22" i="17"/>
  <c r="N21" i="17"/>
  <c r="L21" i="17"/>
  <c r="I21" i="17"/>
  <c r="N20" i="17"/>
  <c r="L20" i="17"/>
  <c r="G193" i="17"/>
  <c r="F193" i="17"/>
  <c r="E193" i="17"/>
  <c r="D193" i="17"/>
  <c r="G180" i="17"/>
  <c r="F180" i="17"/>
  <c r="E180" i="17"/>
  <c r="D180" i="17"/>
  <c r="G155" i="17"/>
  <c r="F155" i="17"/>
  <c r="E155" i="17"/>
  <c r="D155" i="17"/>
  <c r="G138" i="17"/>
  <c r="F138" i="17"/>
  <c r="E138" i="17"/>
  <c r="D138" i="17"/>
  <c r="G120" i="17"/>
  <c r="F120" i="17"/>
  <c r="E120" i="17"/>
  <c r="D120" i="17"/>
  <c r="G112" i="17"/>
  <c r="F112" i="17"/>
  <c r="E112" i="17"/>
  <c r="D112" i="17"/>
  <c r="G101" i="17"/>
  <c r="F101" i="17"/>
  <c r="F122" i="17" s="1"/>
  <c r="F140" i="17" s="1"/>
  <c r="F197" i="17" s="1"/>
  <c r="F10" i="17" s="1"/>
  <c r="E101" i="17"/>
  <c r="E122" i="17" s="1"/>
  <c r="E140" i="17" s="1"/>
  <c r="D101" i="17"/>
  <c r="D122" i="17" s="1"/>
  <c r="D140" i="17" s="1"/>
  <c r="G88" i="17"/>
  <c r="F88" i="17"/>
  <c r="E88" i="17"/>
  <c r="D88" i="17"/>
  <c r="G82" i="17"/>
  <c r="F82" i="17"/>
  <c r="E82" i="17"/>
  <c r="D82" i="17"/>
  <c r="G75" i="17"/>
  <c r="F75" i="17"/>
  <c r="E75" i="17"/>
  <c r="D75" i="17"/>
  <c r="G68" i="17"/>
  <c r="G70" i="17" s="1"/>
  <c r="F68" i="17"/>
  <c r="F70" i="17"/>
  <c r="E68" i="17"/>
  <c r="E70" i="17" s="1"/>
  <c r="D68" i="17"/>
  <c r="D70" i="17" s="1"/>
  <c r="G54" i="17"/>
  <c r="G56" i="17" s="1"/>
  <c r="F54" i="17"/>
  <c r="F56" i="17"/>
  <c r="E54" i="17"/>
  <c r="E56" i="17" s="1"/>
  <c r="D54" i="17"/>
  <c r="D56" i="17" s="1"/>
  <c r="G45" i="17"/>
  <c r="F45" i="17"/>
  <c r="E45" i="17"/>
  <c r="D45" i="17"/>
  <c r="G35" i="17"/>
  <c r="F35" i="17"/>
  <c r="E35" i="17"/>
  <c r="D35" i="17"/>
  <c r="G29" i="17"/>
  <c r="F29" i="17"/>
  <c r="E29" i="17"/>
  <c r="D29" i="17"/>
  <c r="G23" i="17"/>
  <c r="F23" i="17"/>
  <c r="F90" i="17" s="1"/>
  <c r="E23" i="17"/>
  <c r="D23" i="17"/>
  <c r="I20" i="17"/>
  <c r="I5" i="17"/>
  <c r="B5" i="17"/>
  <c r="J25" i="14"/>
  <c r="Q20" i="16"/>
  <c r="E23" i="16"/>
  <c r="F23" i="16"/>
  <c r="G23" i="16"/>
  <c r="H23" i="16"/>
  <c r="I23" i="16"/>
  <c r="J23" i="16"/>
  <c r="K23" i="16"/>
  <c r="L23" i="16"/>
  <c r="M23" i="16"/>
  <c r="E29" i="16"/>
  <c r="F29" i="16"/>
  <c r="G29" i="16"/>
  <c r="H29" i="16"/>
  <c r="I29" i="16"/>
  <c r="J29" i="16"/>
  <c r="K29" i="16"/>
  <c r="L29" i="16"/>
  <c r="M29" i="16"/>
  <c r="E35" i="16"/>
  <c r="E89" i="16" s="1"/>
  <c r="F35" i="16"/>
  <c r="G35" i="16"/>
  <c r="H35" i="16"/>
  <c r="I35" i="16"/>
  <c r="I89" i="16" s="1"/>
  <c r="I9" i="16" s="1"/>
  <c r="J35" i="16"/>
  <c r="K35" i="16"/>
  <c r="L35" i="16"/>
  <c r="M35" i="16"/>
  <c r="E44" i="16"/>
  <c r="F44" i="16"/>
  <c r="G44" i="16"/>
  <c r="H44" i="16"/>
  <c r="I44" i="16"/>
  <c r="J44" i="16"/>
  <c r="K44" i="16"/>
  <c r="L44" i="16"/>
  <c r="L89" i="16" s="1"/>
  <c r="M44" i="16"/>
  <c r="E53" i="16"/>
  <c r="E55" i="16" s="1"/>
  <c r="F53" i="16"/>
  <c r="G53" i="16"/>
  <c r="H53" i="16"/>
  <c r="H55" i="16" s="1"/>
  <c r="I53" i="16"/>
  <c r="I55" i="16" s="1"/>
  <c r="J53" i="16"/>
  <c r="J55" i="16" s="1"/>
  <c r="K53" i="16"/>
  <c r="K55" i="16" s="1"/>
  <c r="L53" i="16"/>
  <c r="L55" i="16" s="1"/>
  <c r="M53" i="16"/>
  <c r="M55" i="16" s="1"/>
  <c r="F55" i="16"/>
  <c r="G55" i="16"/>
  <c r="E67" i="16"/>
  <c r="E69" i="16" s="1"/>
  <c r="F67" i="16"/>
  <c r="F69" i="16" s="1"/>
  <c r="G67" i="16"/>
  <c r="G69" i="16" s="1"/>
  <c r="H67" i="16"/>
  <c r="H69" i="16" s="1"/>
  <c r="H89" i="16" s="1"/>
  <c r="I67" i="16"/>
  <c r="I69" i="16" s="1"/>
  <c r="J67" i="16"/>
  <c r="J69" i="16" s="1"/>
  <c r="K67" i="16"/>
  <c r="K69" i="16" s="1"/>
  <c r="L67" i="16"/>
  <c r="M67" i="16"/>
  <c r="M69" i="16" s="1"/>
  <c r="L69" i="16"/>
  <c r="E74" i="16"/>
  <c r="F74" i="16"/>
  <c r="G74" i="16"/>
  <c r="H74" i="16"/>
  <c r="I74" i="16"/>
  <c r="J74" i="16"/>
  <c r="K74" i="16"/>
  <c r="L74" i="16"/>
  <c r="M74" i="16"/>
  <c r="E81" i="16"/>
  <c r="F81" i="16"/>
  <c r="G81" i="16"/>
  <c r="H81" i="16"/>
  <c r="I81" i="16"/>
  <c r="J81" i="16"/>
  <c r="K81" i="16"/>
  <c r="L81" i="16"/>
  <c r="M81" i="16"/>
  <c r="E87" i="16"/>
  <c r="F87" i="16"/>
  <c r="G87" i="16"/>
  <c r="H87" i="16"/>
  <c r="I87" i="16"/>
  <c r="J87" i="16"/>
  <c r="K87" i="16"/>
  <c r="L87" i="16"/>
  <c r="M87" i="16"/>
  <c r="E100" i="16"/>
  <c r="F100" i="16"/>
  <c r="G100" i="16"/>
  <c r="G121" i="16" s="1"/>
  <c r="G139" i="16" s="1"/>
  <c r="G195" i="16" s="1"/>
  <c r="G10" i="16" s="1"/>
  <c r="H100" i="16"/>
  <c r="I100" i="16"/>
  <c r="J100" i="16"/>
  <c r="K100" i="16"/>
  <c r="L100" i="16"/>
  <c r="M100" i="16"/>
  <c r="E111" i="16"/>
  <c r="F111" i="16"/>
  <c r="G111" i="16"/>
  <c r="H111" i="16"/>
  <c r="I111" i="16"/>
  <c r="J111" i="16"/>
  <c r="K111" i="16"/>
  <c r="L111" i="16"/>
  <c r="M111" i="16"/>
  <c r="E119" i="16"/>
  <c r="F119" i="16"/>
  <c r="G119" i="16"/>
  <c r="H119" i="16"/>
  <c r="I119" i="16"/>
  <c r="J119" i="16"/>
  <c r="K119" i="16"/>
  <c r="L119" i="16"/>
  <c r="M119" i="16"/>
  <c r="E137" i="16"/>
  <c r="F137" i="16"/>
  <c r="G137" i="16"/>
  <c r="H137" i="16"/>
  <c r="I137" i="16"/>
  <c r="J137" i="16"/>
  <c r="K137" i="16"/>
  <c r="L137" i="16"/>
  <c r="M137" i="16"/>
  <c r="E153" i="16"/>
  <c r="F153" i="16"/>
  <c r="G153" i="16"/>
  <c r="H153" i="16"/>
  <c r="I153" i="16"/>
  <c r="J153" i="16"/>
  <c r="K153" i="16"/>
  <c r="L153" i="16"/>
  <c r="M153" i="16"/>
  <c r="E178" i="16"/>
  <c r="F178" i="16"/>
  <c r="G178" i="16"/>
  <c r="H178" i="16"/>
  <c r="I178" i="16"/>
  <c r="J178" i="16"/>
  <c r="K178" i="16"/>
  <c r="L178" i="16"/>
  <c r="M178" i="16"/>
  <c r="E191" i="16"/>
  <c r="F191" i="16"/>
  <c r="G191" i="16"/>
  <c r="H191" i="16"/>
  <c r="I191" i="16"/>
  <c r="J191" i="16"/>
  <c r="K191" i="16"/>
  <c r="L191" i="16"/>
  <c r="M191" i="16"/>
  <c r="B200" i="16"/>
  <c r="V198" i="16"/>
  <c r="T198" i="16"/>
  <c r="Q198" i="16"/>
  <c r="B198" i="16"/>
  <c r="B196" i="16"/>
  <c r="V193" i="16"/>
  <c r="T193" i="16"/>
  <c r="Q193" i="16"/>
  <c r="B193" i="16"/>
  <c r="O191" i="16"/>
  <c r="N191" i="16"/>
  <c r="D191" i="16"/>
  <c r="V190" i="16"/>
  <c r="T190" i="16"/>
  <c r="Q190" i="16"/>
  <c r="B190" i="16"/>
  <c r="V189" i="16"/>
  <c r="T189" i="16"/>
  <c r="Q189" i="16"/>
  <c r="B189" i="16"/>
  <c r="V188" i="16"/>
  <c r="T188" i="16"/>
  <c r="Q188" i="16"/>
  <c r="B188" i="16"/>
  <c r="V187" i="16"/>
  <c r="T187" i="16"/>
  <c r="Q187" i="16"/>
  <c r="B187" i="16"/>
  <c r="V186" i="16"/>
  <c r="T186" i="16"/>
  <c r="Q186" i="16"/>
  <c r="B186" i="16"/>
  <c r="V185" i="16"/>
  <c r="T185" i="16"/>
  <c r="Q185" i="16"/>
  <c r="B185" i="16"/>
  <c r="V184" i="16"/>
  <c r="T184" i="16"/>
  <c r="Q184" i="16"/>
  <c r="B184" i="16"/>
  <c r="V183" i="16"/>
  <c r="T183" i="16"/>
  <c r="Q183" i="16"/>
  <c r="B183" i="16"/>
  <c r="V182" i="16"/>
  <c r="T182" i="16"/>
  <c r="Q182" i="16"/>
  <c r="B182" i="16"/>
  <c r="V181" i="16"/>
  <c r="T181" i="16"/>
  <c r="T191" i="16" s="1"/>
  <c r="Q181" i="16"/>
  <c r="Q191" i="16" s="1"/>
  <c r="B181" i="16"/>
  <c r="B180" i="16"/>
  <c r="O178" i="16"/>
  <c r="N178" i="16"/>
  <c r="D178" i="16"/>
  <c r="V177" i="16"/>
  <c r="T177" i="16"/>
  <c r="Q177" i="16"/>
  <c r="B177" i="16"/>
  <c r="V176" i="16"/>
  <c r="T176" i="16"/>
  <c r="Q176" i="16"/>
  <c r="B176" i="16"/>
  <c r="V175" i="16"/>
  <c r="T175" i="16"/>
  <c r="Q175" i="16"/>
  <c r="B175" i="16"/>
  <c r="V174" i="16"/>
  <c r="T174" i="16"/>
  <c r="Q174" i="16"/>
  <c r="B174" i="16"/>
  <c r="V173" i="16"/>
  <c r="T173" i="16"/>
  <c r="Q173" i="16"/>
  <c r="B173" i="16"/>
  <c r="V172" i="16"/>
  <c r="T172" i="16"/>
  <c r="Q172" i="16"/>
  <c r="B172" i="16"/>
  <c r="V171" i="16"/>
  <c r="T171" i="16"/>
  <c r="Q171" i="16"/>
  <c r="B171" i="16"/>
  <c r="V170" i="16"/>
  <c r="T170" i="16"/>
  <c r="Q170" i="16"/>
  <c r="B170" i="16"/>
  <c r="V169" i="16"/>
  <c r="T169" i="16"/>
  <c r="Q169" i="16"/>
  <c r="B169" i="16"/>
  <c r="V168" i="16"/>
  <c r="T168" i="16"/>
  <c r="Q168" i="16"/>
  <c r="B168" i="16"/>
  <c r="V167" i="16"/>
  <c r="T167" i="16"/>
  <c r="Q167" i="16"/>
  <c r="B167" i="16"/>
  <c r="V166" i="16"/>
  <c r="T166" i="16"/>
  <c r="Q166" i="16"/>
  <c r="B166" i="16"/>
  <c r="V165" i="16"/>
  <c r="T165" i="16"/>
  <c r="Q165" i="16"/>
  <c r="B165" i="16"/>
  <c r="V164" i="16"/>
  <c r="T164" i="16"/>
  <c r="Q164" i="16"/>
  <c r="B164" i="16"/>
  <c r="V163" i="16"/>
  <c r="T163" i="16"/>
  <c r="Q163" i="16"/>
  <c r="B163" i="16"/>
  <c r="V162" i="16"/>
  <c r="T162" i="16"/>
  <c r="Q162" i="16"/>
  <c r="B162" i="16"/>
  <c r="V161" i="16"/>
  <c r="T161" i="16"/>
  <c r="Q161" i="16"/>
  <c r="B161" i="16"/>
  <c r="V160" i="16"/>
  <c r="T160" i="16"/>
  <c r="Q160" i="16"/>
  <c r="B160" i="16"/>
  <c r="V159" i="16"/>
  <c r="T159" i="16"/>
  <c r="Q159" i="16"/>
  <c r="B159" i="16"/>
  <c r="V158" i="16"/>
  <c r="T158" i="16"/>
  <c r="Q158" i="16"/>
  <c r="B158" i="16"/>
  <c r="V157" i="16"/>
  <c r="T157" i="16"/>
  <c r="Q157" i="16"/>
  <c r="B157" i="16"/>
  <c r="V156" i="16"/>
  <c r="V178" i="16" s="1"/>
  <c r="T156" i="16"/>
  <c r="T178" i="16" s="1"/>
  <c r="Q156" i="16"/>
  <c r="Q178" i="16" s="1"/>
  <c r="B156" i="16"/>
  <c r="B155" i="16"/>
  <c r="O153" i="16"/>
  <c r="N153" i="16"/>
  <c r="D153" i="16"/>
  <c r="V152" i="16"/>
  <c r="T152" i="16"/>
  <c r="Q152" i="16"/>
  <c r="B152" i="16"/>
  <c r="V151" i="16"/>
  <c r="T151" i="16"/>
  <c r="Q151" i="16"/>
  <c r="B151" i="16"/>
  <c r="V150" i="16"/>
  <c r="T150" i="16"/>
  <c r="Q150" i="16"/>
  <c r="B150" i="16"/>
  <c r="V149" i="16"/>
  <c r="T149" i="16"/>
  <c r="Q149" i="16"/>
  <c r="B149" i="16"/>
  <c r="V148" i="16"/>
  <c r="T148" i="16"/>
  <c r="Q148" i="16"/>
  <c r="B148" i="16"/>
  <c r="V147" i="16"/>
  <c r="T147" i="16"/>
  <c r="Q147" i="16"/>
  <c r="B147" i="16"/>
  <c r="V146" i="16"/>
  <c r="T146" i="16"/>
  <c r="Q146" i="16"/>
  <c r="B146" i="16"/>
  <c r="V145" i="16"/>
  <c r="T145" i="16"/>
  <c r="Q145" i="16"/>
  <c r="B145" i="16"/>
  <c r="V144" i="16"/>
  <c r="T144" i="16"/>
  <c r="Q144" i="16"/>
  <c r="B144" i="16"/>
  <c r="V143" i="16"/>
  <c r="T143" i="16"/>
  <c r="Q143" i="16"/>
  <c r="B143" i="16"/>
  <c r="V142" i="16"/>
  <c r="V153" i="16" s="1"/>
  <c r="T142" i="16"/>
  <c r="Q142" i="16"/>
  <c r="B142" i="16"/>
  <c r="B141" i="16"/>
  <c r="B139" i="16"/>
  <c r="O137" i="16"/>
  <c r="N137" i="16"/>
  <c r="D137" i="16"/>
  <c r="V136" i="16"/>
  <c r="T136" i="16"/>
  <c r="Q136" i="16"/>
  <c r="B136" i="16"/>
  <c r="V135" i="16"/>
  <c r="T135" i="16"/>
  <c r="Q135" i="16"/>
  <c r="B135" i="16"/>
  <c r="V134" i="16"/>
  <c r="T134" i="16"/>
  <c r="Q134" i="16"/>
  <c r="B134" i="16"/>
  <c r="V133" i="16"/>
  <c r="T133" i="16"/>
  <c r="Q133" i="16"/>
  <c r="B133" i="16"/>
  <c r="V132" i="16"/>
  <c r="T132" i="16"/>
  <c r="Q132" i="16"/>
  <c r="B132" i="16"/>
  <c r="V131" i="16"/>
  <c r="T131" i="16"/>
  <c r="Q131" i="16"/>
  <c r="B131" i="16"/>
  <c r="V130" i="16"/>
  <c r="T130" i="16"/>
  <c r="Q130" i="16"/>
  <c r="B130" i="16"/>
  <c r="V129" i="16"/>
  <c r="T129" i="16"/>
  <c r="Q129" i="16"/>
  <c r="B129" i="16"/>
  <c r="V128" i="16"/>
  <c r="T128" i="16"/>
  <c r="Q128" i="16"/>
  <c r="B128" i="16"/>
  <c r="V127" i="16"/>
  <c r="T127" i="16"/>
  <c r="Q127" i="16"/>
  <c r="B127" i="16"/>
  <c r="V126" i="16"/>
  <c r="T126" i="16"/>
  <c r="Q126" i="16"/>
  <c r="B126" i="16"/>
  <c r="V125" i="16"/>
  <c r="T125" i="16"/>
  <c r="Q125" i="16"/>
  <c r="B125" i="16"/>
  <c r="V124" i="16"/>
  <c r="V137" i="16" s="1"/>
  <c r="T124" i="16"/>
  <c r="T137" i="16" s="1"/>
  <c r="Q124" i="16"/>
  <c r="B124" i="16"/>
  <c r="B123" i="16"/>
  <c r="B121" i="16"/>
  <c r="O119" i="16"/>
  <c r="N119" i="16"/>
  <c r="D119" i="16"/>
  <c r="V118" i="16"/>
  <c r="Q118" i="16"/>
  <c r="B118" i="16"/>
  <c r="V117" i="16"/>
  <c r="Q117" i="16"/>
  <c r="B117" i="16"/>
  <c r="V116" i="16"/>
  <c r="Q116" i="16"/>
  <c r="B116" i="16"/>
  <c r="V115" i="16"/>
  <c r="Q115" i="16"/>
  <c r="B115" i="16"/>
  <c r="V114" i="16"/>
  <c r="Q114" i="16"/>
  <c r="B114" i="16"/>
  <c r="B113" i="16"/>
  <c r="O111" i="16"/>
  <c r="N111" i="16"/>
  <c r="D111" i="16"/>
  <c r="V110" i="16"/>
  <c r="Q110" i="16"/>
  <c r="B110" i="16"/>
  <c r="V109" i="16"/>
  <c r="Q109" i="16"/>
  <c r="B109" i="16"/>
  <c r="V108" i="16"/>
  <c r="Q108" i="16"/>
  <c r="B108" i="16"/>
  <c r="V107" i="16"/>
  <c r="Q107" i="16"/>
  <c r="B107" i="16"/>
  <c r="V106" i="16"/>
  <c r="Q106" i="16"/>
  <c r="Q111" i="16" s="1"/>
  <c r="B106" i="16"/>
  <c r="V105" i="16"/>
  <c r="Q105" i="16"/>
  <c r="B105" i="16"/>
  <c r="V104" i="16"/>
  <c r="Q104" i="16"/>
  <c r="B104" i="16"/>
  <c r="V103" i="16"/>
  <c r="Q103" i="16"/>
  <c r="B103" i="16"/>
  <c r="B102" i="16"/>
  <c r="O100" i="16"/>
  <c r="N100" i="16"/>
  <c r="N121" i="16" s="1"/>
  <c r="N139" i="16" s="1"/>
  <c r="D100" i="16"/>
  <c r="V99" i="16"/>
  <c r="Q99" i="16"/>
  <c r="B99" i="16"/>
  <c r="V98" i="16"/>
  <c r="Q98" i="16"/>
  <c r="B98" i="16"/>
  <c r="V97" i="16"/>
  <c r="Q97" i="16"/>
  <c r="B97" i="16"/>
  <c r="V96" i="16"/>
  <c r="Q96" i="16"/>
  <c r="B96" i="16"/>
  <c r="V95" i="16"/>
  <c r="Q95" i="16"/>
  <c r="B95" i="16"/>
  <c r="V94" i="16"/>
  <c r="Q94" i="16"/>
  <c r="B94" i="16"/>
  <c r="V93" i="16"/>
  <c r="Q93" i="16"/>
  <c r="B93" i="16"/>
  <c r="B92" i="16"/>
  <c r="B91" i="16"/>
  <c r="O87" i="16"/>
  <c r="N87" i="16"/>
  <c r="D87" i="16"/>
  <c r="V86" i="16"/>
  <c r="T86" i="16"/>
  <c r="Q86" i="16"/>
  <c r="B86" i="16"/>
  <c r="V85" i="16"/>
  <c r="T85" i="16"/>
  <c r="Q85" i="16"/>
  <c r="B85" i="16"/>
  <c r="V84" i="16"/>
  <c r="V87" i="16" s="1"/>
  <c r="T84" i="16"/>
  <c r="Q84" i="16"/>
  <c r="Q87" i="16" s="1"/>
  <c r="B84" i="16"/>
  <c r="B83" i="16"/>
  <c r="O81" i="16"/>
  <c r="N81" i="16"/>
  <c r="D81" i="16"/>
  <c r="V80" i="16"/>
  <c r="T80" i="16"/>
  <c r="Q80" i="16"/>
  <c r="B80" i="16"/>
  <c r="V79" i="16"/>
  <c r="T79" i="16"/>
  <c r="Q79" i="16"/>
  <c r="B79" i="16"/>
  <c r="V78" i="16"/>
  <c r="T78" i="16"/>
  <c r="Q78" i="16"/>
  <c r="B78" i="16"/>
  <c r="V77" i="16"/>
  <c r="T77" i="16"/>
  <c r="T81" i="16" s="1"/>
  <c r="Q77" i="16"/>
  <c r="Q81" i="16" s="1"/>
  <c r="B77" i="16"/>
  <c r="B76" i="16"/>
  <c r="O74" i="16"/>
  <c r="N74" i="16"/>
  <c r="D74" i="16"/>
  <c r="V73" i="16"/>
  <c r="T73" i="16"/>
  <c r="Q73" i="16"/>
  <c r="B73" i="16"/>
  <c r="V72" i="16"/>
  <c r="V74" i="16" s="1"/>
  <c r="T72" i="16"/>
  <c r="T74" i="16" s="1"/>
  <c r="Q72" i="16"/>
  <c r="Q74" i="16" s="1"/>
  <c r="B72" i="16"/>
  <c r="B71" i="16"/>
  <c r="V68" i="16"/>
  <c r="T68" i="16"/>
  <c r="Q68" i="16"/>
  <c r="B68" i="16"/>
  <c r="O67" i="16"/>
  <c r="O69" i="16" s="1"/>
  <c r="N67" i="16"/>
  <c r="N69" i="16"/>
  <c r="D67" i="16"/>
  <c r="D69" i="16" s="1"/>
  <c r="B67" i="16"/>
  <c r="V66" i="16"/>
  <c r="T66" i="16"/>
  <c r="Q66" i="16"/>
  <c r="B66" i="16"/>
  <c r="V65" i="16"/>
  <c r="T65" i="16"/>
  <c r="Q65" i="16"/>
  <c r="B65" i="16"/>
  <c r="V64" i="16"/>
  <c r="T64" i="16"/>
  <c r="Q64" i="16"/>
  <c r="B64" i="16"/>
  <c r="V63" i="16"/>
  <c r="T63" i="16"/>
  <c r="Q63" i="16"/>
  <c r="B63" i="16"/>
  <c r="V62" i="16"/>
  <c r="T62" i="16"/>
  <c r="Q62" i="16"/>
  <c r="B62" i="16"/>
  <c r="V61" i="16"/>
  <c r="T61" i="16"/>
  <c r="Q61" i="16"/>
  <c r="B61" i="16"/>
  <c r="V60" i="16"/>
  <c r="T60" i="16"/>
  <c r="Q60" i="16"/>
  <c r="B60" i="16"/>
  <c r="V59" i="16"/>
  <c r="V67" i="16" s="1"/>
  <c r="T59" i="16"/>
  <c r="T67" i="16" s="1"/>
  <c r="Q59" i="16"/>
  <c r="B59" i="16"/>
  <c r="V58" i="16"/>
  <c r="V69" i="16" s="1"/>
  <c r="T58" i="16"/>
  <c r="Q58" i="16"/>
  <c r="B58" i="16"/>
  <c r="B57" i="16"/>
  <c r="V54" i="16"/>
  <c r="T54" i="16"/>
  <c r="Q54" i="16"/>
  <c r="B54" i="16"/>
  <c r="O53" i="16"/>
  <c r="O55" i="16" s="1"/>
  <c r="N53" i="16"/>
  <c r="N55" i="16" s="1"/>
  <c r="D53" i="16"/>
  <c r="D55" i="16" s="1"/>
  <c r="B53" i="16"/>
  <c r="V52" i="16"/>
  <c r="T52" i="16"/>
  <c r="Q52" i="16"/>
  <c r="B52" i="16"/>
  <c r="V51" i="16"/>
  <c r="T51" i="16"/>
  <c r="Q51" i="16"/>
  <c r="B51" i="16"/>
  <c r="V50" i="16"/>
  <c r="T50" i="16"/>
  <c r="Q50" i="16"/>
  <c r="B50" i="16"/>
  <c r="V49" i="16"/>
  <c r="T49" i="16"/>
  <c r="Q49" i="16"/>
  <c r="B49" i="16"/>
  <c r="V48" i="16"/>
  <c r="T48" i="16"/>
  <c r="Q48" i="16"/>
  <c r="B48" i="16"/>
  <c r="V47" i="16"/>
  <c r="V53" i="16" s="1"/>
  <c r="T47" i="16"/>
  <c r="T53" i="16" s="1"/>
  <c r="Q47" i="16"/>
  <c r="Q53" i="16" s="1"/>
  <c r="Q55" i="16" s="1"/>
  <c r="B47" i="16"/>
  <c r="B46" i="16"/>
  <c r="O44" i="16"/>
  <c r="N44" i="16"/>
  <c r="D44" i="16"/>
  <c r="V43" i="16"/>
  <c r="T43" i="16"/>
  <c r="Q43" i="16"/>
  <c r="B43" i="16"/>
  <c r="V42" i="16"/>
  <c r="T42" i="16"/>
  <c r="Q42" i="16"/>
  <c r="B42" i="16"/>
  <c r="V41" i="16"/>
  <c r="T41" i="16"/>
  <c r="Q41" i="16"/>
  <c r="B41" i="16"/>
  <c r="V40" i="16"/>
  <c r="T40" i="16"/>
  <c r="Q40" i="16"/>
  <c r="B40" i="16"/>
  <c r="V39" i="16"/>
  <c r="T39" i="16"/>
  <c r="Q39" i="16"/>
  <c r="B39" i="16"/>
  <c r="V38" i="16"/>
  <c r="V44" i="16" s="1"/>
  <c r="T38" i="16"/>
  <c r="T44" i="16" s="1"/>
  <c r="Q38" i="16"/>
  <c r="Q44" i="16" s="1"/>
  <c r="B38" i="16"/>
  <c r="B37" i="16"/>
  <c r="O35" i="16"/>
  <c r="N35" i="16"/>
  <c r="D35" i="16"/>
  <c r="V34" i="16"/>
  <c r="T34" i="16"/>
  <c r="Q34" i="16"/>
  <c r="B34" i="16"/>
  <c r="V33" i="16"/>
  <c r="T33" i="16"/>
  <c r="Q33" i="16"/>
  <c r="B33" i="16"/>
  <c r="V32" i="16"/>
  <c r="V35" i="16" s="1"/>
  <c r="T32" i="16"/>
  <c r="T35" i="16" s="1"/>
  <c r="Q32" i="16"/>
  <c r="Q35" i="16" s="1"/>
  <c r="B32" i="16"/>
  <c r="B31" i="16"/>
  <c r="O29" i="16"/>
  <c r="N29" i="16"/>
  <c r="D29" i="16"/>
  <c r="V28" i="16"/>
  <c r="T28" i="16"/>
  <c r="Q28" i="16"/>
  <c r="B28" i="16"/>
  <c r="V27" i="16"/>
  <c r="T27" i="16"/>
  <c r="Q27" i="16"/>
  <c r="B27" i="16"/>
  <c r="V26" i="16"/>
  <c r="V29" i="16" s="1"/>
  <c r="T26" i="16"/>
  <c r="Q26" i="16"/>
  <c r="Q29" i="16" s="1"/>
  <c r="B26" i="16"/>
  <c r="B25" i="16"/>
  <c r="O23" i="16"/>
  <c r="N23" i="16"/>
  <c r="D23" i="16"/>
  <c r="V22" i="16"/>
  <c r="T22" i="16"/>
  <c r="Q22" i="16"/>
  <c r="B22" i="16"/>
  <c r="V21" i="16"/>
  <c r="T21" i="16"/>
  <c r="Q21" i="16"/>
  <c r="Q23" i="16" s="1"/>
  <c r="B21" i="16"/>
  <c r="V20" i="16"/>
  <c r="V23" i="16" s="1"/>
  <c r="T20" i="16"/>
  <c r="B20" i="16"/>
  <c r="B13" i="16"/>
  <c r="B12" i="16"/>
  <c r="B11" i="16"/>
  <c r="B10" i="16"/>
  <c r="B9" i="16"/>
  <c r="B8" i="16"/>
  <c r="Q5" i="16"/>
  <c r="B5" i="16"/>
  <c r="D121" i="16"/>
  <c r="D139" i="16" s="1"/>
  <c r="D195" i="16" s="1"/>
  <c r="D10" i="16" s="1"/>
  <c r="L121" i="16"/>
  <c r="L139" i="16" s="1"/>
  <c r="L195" i="16" s="1"/>
  <c r="L10" i="16" s="1"/>
  <c r="H121" i="16"/>
  <c r="H139" i="16" s="1"/>
  <c r="H195" i="16" s="1"/>
  <c r="H10" i="16" s="1"/>
  <c r="Q67" i="16"/>
  <c r="Q69" i="16" s="1"/>
  <c r="Q153" i="16"/>
  <c r="Q137" i="16"/>
  <c r="V81" i="16"/>
  <c r="V191" i="16"/>
  <c r="T47" i="15"/>
  <c r="Q47" i="15"/>
  <c r="P47" i="15"/>
  <c r="O47" i="15"/>
  <c r="N47" i="15"/>
  <c r="M47" i="15"/>
  <c r="L47" i="15"/>
  <c r="K47" i="15"/>
  <c r="J47" i="15"/>
  <c r="I47" i="15"/>
  <c r="T24" i="15"/>
  <c r="Q24" i="15"/>
  <c r="P24" i="15"/>
  <c r="O24" i="15"/>
  <c r="N24" i="15"/>
  <c r="M24" i="15"/>
  <c r="L24" i="15"/>
  <c r="K24" i="15"/>
  <c r="J24" i="15"/>
  <c r="I24" i="15"/>
  <c r="T23" i="15"/>
  <c r="Q23" i="15"/>
  <c r="P23" i="15"/>
  <c r="O23" i="15"/>
  <c r="N23" i="15"/>
  <c r="M23" i="15"/>
  <c r="L23" i="15"/>
  <c r="K23" i="15"/>
  <c r="J23" i="15"/>
  <c r="I23" i="15"/>
  <c r="T22" i="15"/>
  <c r="Q22" i="15"/>
  <c r="P22" i="15"/>
  <c r="O22" i="15"/>
  <c r="N22" i="15"/>
  <c r="N25" i="15" s="1"/>
  <c r="N60" i="15" s="1"/>
  <c r="M22" i="15"/>
  <c r="L22" i="15"/>
  <c r="K22" i="15"/>
  <c r="J22" i="15"/>
  <c r="I22" i="15"/>
  <c r="AK11" i="15"/>
  <c r="AK12" i="15" s="1"/>
  <c r="AJ11" i="15"/>
  <c r="AJ12" i="15" s="1"/>
  <c r="AL10" i="15"/>
  <c r="AM10" i="15" s="1"/>
  <c r="AN10" i="15" s="1"/>
  <c r="AO10" i="15" s="1"/>
  <c r="AP10" i="15" s="1"/>
  <c r="AQ10" i="15" s="1"/>
  <c r="AR10" i="15" s="1"/>
  <c r="AS10" i="15" s="1"/>
  <c r="AT10" i="15" s="1"/>
  <c r="AU10" i="15" s="1"/>
  <c r="AV10" i="15" s="1"/>
  <c r="C3" i="15"/>
  <c r="C3" i="14"/>
  <c r="L22" i="14"/>
  <c r="AC11" i="14"/>
  <c r="AD11" i="14" s="1"/>
  <c r="O47" i="14"/>
  <c r="N47" i="14"/>
  <c r="M47" i="14"/>
  <c r="L47" i="14"/>
  <c r="O24" i="14"/>
  <c r="N24" i="14"/>
  <c r="M24" i="14"/>
  <c r="L24" i="14"/>
  <c r="O23" i="14"/>
  <c r="N23" i="14"/>
  <c r="M23" i="14"/>
  <c r="L23" i="14"/>
  <c r="O22" i="14"/>
  <c r="O25" i="14" s="1"/>
  <c r="O57" i="14" s="1"/>
  <c r="N22" i="14"/>
  <c r="N25" i="14" s="1"/>
  <c r="N57" i="14" s="1"/>
  <c r="M22" i="14"/>
  <c r="M25" i="14" s="1"/>
  <c r="AB11" i="14"/>
  <c r="AB12" i="14" s="1"/>
  <c r="AD10" i="14"/>
  <c r="AE10" i="14" s="1"/>
  <c r="AF10" i="14" s="1"/>
  <c r="AG10" i="14" s="1"/>
  <c r="AH10" i="14" s="1"/>
  <c r="AI10" i="14" s="1"/>
  <c r="AJ10" i="14" s="1"/>
  <c r="AK10" i="14" s="1"/>
  <c r="AL10" i="14" s="1"/>
  <c r="AM10" i="14" s="1"/>
  <c r="AN10" i="14" s="1"/>
  <c r="B35" i="16"/>
  <c r="B74" i="16"/>
  <c r="B100" i="16"/>
  <c r="B153" i="16"/>
  <c r="B44" i="16"/>
  <c r="B81" i="16"/>
  <c r="B111" i="16"/>
  <c r="B178" i="16"/>
  <c r="B55" i="16"/>
  <c r="B87" i="16"/>
  <c r="B119" i="16"/>
  <c r="B191" i="16"/>
  <c r="B29" i="16"/>
  <c r="B69" i="16"/>
  <c r="B137" i="16"/>
  <c r="B195" i="16"/>
  <c r="F13" i="8"/>
  <c r="I13" i="8"/>
  <c r="G119" i="7"/>
  <c r="F119" i="7"/>
  <c r="T118" i="16" s="1"/>
  <c r="F118" i="7"/>
  <c r="T117" i="16" s="1"/>
  <c r="G117" i="7"/>
  <c r="F117" i="7"/>
  <c r="I117" i="7" s="1"/>
  <c r="G116" i="7"/>
  <c r="F116" i="7"/>
  <c r="L116" i="17" s="1"/>
  <c r="G115" i="7"/>
  <c r="F115" i="7"/>
  <c r="T114" i="16" s="1"/>
  <c r="G111" i="7"/>
  <c r="F111" i="7"/>
  <c r="T110" i="16" s="1"/>
  <c r="F110" i="7"/>
  <c r="L110" i="17" s="1"/>
  <c r="F109" i="7"/>
  <c r="I109" i="7" s="1"/>
  <c r="F108" i="7"/>
  <c r="L108" i="17" s="1"/>
  <c r="G107" i="7"/>
  <c r="F107" i="7"/>
  <c r="G106" i="7"/>
  <c r="F106" i="7"/>
  <c r="T105" i="16" s="1"/>
  <c r="G105" i="7"/>
  <c r="F105" i="7"/>
  <c r="L105" i="17" s="1"/>
  <c r="F95" i="7"/>
  <c r="I95" i="7" s="1"/>
  <c r="F96" i="7"/>
  <c r="L96" i="17" s="1"/>
  <c r="G96" i="7"/>
  <c r="F97" i="7"/>
  <c r="L97" i="17" s="1"/>
  <c r="F98" i="7"/>
  <c r="L98" i="17" s="1"/>
  <c r="G98" i="7"/>
  <c r="F99" i="7"/>
  <c r="I99" i="7" s="1"/>
  <c r="G99" i="7"/>
  <c r="F100" i="7"/>
  <c r="L100" i="17" s="1"/>
  <c r="G100" i="7"/>
  <c r="G94" i="7"/>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G97" i="7"/>
  <c r="I25" i="8"/>
  <c r="I24" i="8"/>
  <c r="I23" i="8"/>
  <c r="G118" i="7"/>
  <c r="I22" i="8"/>
  <c r="G109" i="7"/>
  <c r="I21" i="8"/>
  <c r="I20" i="8"/>
  <c r="I19" i="8"/>
  <c r="I18" i="8"/>
  <c r="G110" i="7"/>
  <c r="I17" i="8"/>
  <c r="I16" i="8"/>
  <c r="I15" i="8"/>
  <c r="G108" i="7"/>
  <c r="I14" i="8"/>
  <c r="I12" i="8"/>
  <c r="I11" i="8"/>
  <c r="G104" i="7"/>
  <c r="I10" i="8"/>
  <c r="G95" i="7"/>
  <c r="I9" i="8"/>
  <c r="I67" i="8" s="1"/>
  <c r="F11" i="8"/>
  <c r="F12" i="8"/>
  <c r="F104" i="7"/>
  <c r="I104" i="7" s="1"/>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10" i="8"/>
  <c r="T104" i="16"/>
  <c r="T107" i="16"/>
  <c r="T93" i="16"/>
  <c r="L107" i="17"/>
  <c r="T106" i="16"/>
  <c r="D35" i="7"/>
  <c r="I200" i="7"/>
  <c r="I195" i="7"/>
  <c r="I192" i="7"/>
  <c r="I191" i="7"/>
  <c r="I190" i="7"/>
  <c r="I189" i="7"/>
  <c r="I188" i="7"/>
  <c r="I187" i="7"/>
  <c r="I186" i="7"/>
  <c r="I185" i="7"/>
  <c r="I184" i="7"/>
  <c r="I183" i="7"/>
  <c r="I179" i="7"/>
  <c r="I178" i="7"/>
  <c r="I177" i="7"/>
  <c r="I176" i="7"/>
  <c r="I175" i="7"/>
  <c r="I174" i="7"/>
  <c r="I173" i="7"/>
  <c r="I172" i="7"/>
  <c r="I171" i="7"/>
  <c r="I170" i="7"/>
  <c r="I169" i="7"/>
  <c r="I168" i="7"/>
  <c r="I167" i="7"/>
  <c r="I166" i="7"/>
  <c r="I165" i="7"/>
  <c r="I164" i="7"/>
  <c r="I163" i="7"/>
  <c r="I162" i="7"/>
  <c r="I161" i="7"/>
  <c r="I160" i="7"/>
  <c r="I159" i="7"/>
  <c r="I158" i="7"/>
  <c r="I154" i="7"/>
  <c r="I153" i="7"/>
  <c r="I152" i="7"/>
  <c r="I151" i="7"/>
  <c r="I150" i="7"/>
  <c r="I149" i="7"/>
  <c r="I148" i="7"/>
  <c r="I147" i="7"/>
  <c r="I144" i="7"/>
  <c r="I143" i="7"/>
  <c r="I137" i="7"/>
  <c r="I136" i="7"/>
  <c r="I135" i="7"/>
  <c r="I134" i="7"/>
  <c r="I133" i="7"/>
  <c r="I132" i="7"/>
  <c r="I131" i="7"/>
  <c r="I130" i="7"/>
  <c r="I129" i="7"/>
  <c r="I128" i="7"/>
  <c r="I127" i="7"/>
  <c r="I126" i="7"/>
  <c r="I125" i="7"/>
  <c r="I87" i="7"/>
  <c r="I86" i="7"/>
  <c r="I85" i="7"/>
  <c r="I81" i="7"/>
  <c r="I80" i="7"/>
  <c r="I79" i="7"/>
  <c r="I78" i="7"/>
  <c r="I82" i="7" s="1"/>
  <c r="I74" i="7"/>
  <c r="I73" i="7"/>
  <c r="I69" i="7"/>
  <c r="I67" i="7"/>
  <c r="I66" i="7"/>
  <c r="I65" i="7"/>
  <c r="I64" i="7"/>
  <c r="I63" i="7"/>
  <c r="I62" i="7"/>
  <c r="I61" i="7"/>
  <c r="I60" i="7"/>
  <c r="I59" i="7"/>
  <c r="I55" i="7"/>
  <c r="I53" i="7"/>
  <c r="I52" i="7"/>
  <c r="I51" i="7"/>
  <c r="I50" i="7"/>
  <c r="I49" i="7"/>
  <c r="I48" i="7"/>
  <c r="I44" i="7"/>
  <c r="I43" i="7"/>
  <c r="I41" i="7"/>
  <c r="I40" i="7"/>
  <c r="I39" i="7"/>
  <c r="I38" i="7"/>
  <c r="I34" i="7"/>
  <c r="I33" i="7"/>
  <c r="I32" i="7"/>
  <c r="I28" i="7"/>
  <c r="I27" i="7"/>
  <c r="I26" i="7"/>
  <c r="I22" i="7"/>
  <c r="I21" i="7"/>
  <c r="B21" i="10"/>
  <c r="B20" i="10"/>
  <c r="B19" i="10"/>
  <c r="B18" i="10"/>
  <c r="B17" i="10"/>
  <c r="B16" i="10"/>
  <c r="B15" i="10"/>
  <c r="B14" i="10"/>
  <c r="B13" i="10"/>
  <c r="B12" i="10"/>
  <c r="B11" i="10"/>
  <c r="B10" i="10"/>
  <c r="B9" i="10"/>
  <c r="B8" i="10"/>
  <c r="B7" i="10"/>
  <c r="B6" i="10"/>
  <c r="B5" i="10"/>
  <c r="B4" i="10"/>
  <c r="B3" i="10"/>
  <c r="B2" i="10"/>
  <c r="G193" i="7"/>
  <c r="D193" i="7"/>
  <c r="G180" i="7"/>
  <c r="D180" i="7"/>
  <c r="G155" i="7"/>
  <c r="D155" i="7"/>
  <c r="G138" i="7"/>
  <c r="D138" i="7"/>
  <c r="D120" i="7"/>
  <c r="D112" i="7"/>
  <c r="D101" i="7"/>
  <c r="G88" i="7"/>
  <c r="F88" i="7"/>
  <c r="F90" i="7" s="1"/>
  <c r="F9" i="7" s="1"/>
  <c r="D88" i="7"/>
  <c r="G82" i="7"/>
  <c r="D82" i="7"/>
  <c r="G75" i="7"/>
  <c r="D75" i="7"/>
  <c r="G68" i="7"/>
  <c r="G70" i="7" s="1"/>
  <c r="D68" i="7"/>
  <c r="D70" i="7" s="1"/>
  <c r="G54" i="7"/>
  <c r="G56" i="7" s="1"/>
  <c r="D54" i="7"/>
  <c r="D56" i="7" s="1"/>
  <c r="G45" i="7"/>
  <c r="D45" i="7"/>
  <c r="G35" i="7"/>
  <c r="G29" i="7"/>
  <c r="D29" i="7"/>
  <c r="G23" i="7"/>
  <c r="D23" i="7"/>
  <c r="I20" i="7"/>
  <c r="B5" i="7"/>
  <c r="H67" i="8"/>
  <c r="E67" i="8"/>
  <c r="B3" i="8"/>
  <c r="I42" i="3"/>
  <c r="H42" i="3"/>
  <c r="G42" i="3"/>
  <c r="F42" i="3"/>
  <c r="D42" i="3"/>
  <c r="I33" i="3"/>
  <c r="I37" i="3" s="1"/>
  <c r="H33" i="3"/>
  <c r="H37" i="3" s="1"/>
  <c r="H44" i="3" s="1"/>
  <c r="G33" i="3"/>
  <c r="G37" i="3" s="1"/>
  <c r="G44" i="3" s="1"/>
  <c r="F33" i="3"/>
  <c r="F37" i="3" s="1"/>
  <c r="D33" i="3"/>
  <c r="D37" i="3" s="1"/>
  <c r="I16" i="3"/>
  <c r="I22" i="3" s="1"/>
  <c r="H16" i="3"/>
  <c r="H22" i="3" s="1"/>
  <c r="G16" i="3"/>
  <c r="G22" i="3" s="1"/>
  <c r="F16" i="3"/>
  <c r="F22" i="3" s="1"/>
  <c r="D16" i="3"/>
  <c r="D22" i="3" s="1"/>
  <c r="D7" i="3"/>
  <c r="B4" i="3"/>
  <c r="B2" i="3"/>
  <c r="I107" i="7"/>
  <c r="I108" i="7"/>
  <c r="H9" i="16" l="1"/>
  <c r="H196" i="16"/>
  <c r="H200" i="16" s="1"/>
  <c r="J54" i="14"/>
  <c r="J57" i="14"/>
  <c r="F44" i="3"/>
  <c r="G90" i="7"/>
  <c r="G9" i="7" s="1"/>
  <c r="T25" i="15"/>
  <c r="T36" i="15" s="1"/>
  <c r="L25" i="15"/>
  <c r="L36" i="15" s="1"/>
  <c r="P25" i="15"/>
  <c r="O89" i="16"/>
  <c r="M121" i="16"/>
  <c r="M139" i="16" s="1"/>
  <c r="M195" i="16" s="1"/>
  <c r="M10" i="16" s="1"/>
  <c r="I121" i="16"/>
  <c r="I139" i="16" s="1"/>
  <c r="I195" i="16" s="1"/>
  <c r="F89" i="16"/>
  <c r="F9" i="16" s="1"/>
  <c r="Q23" i="18"/>
  <c r="M33" i="14"/>
  <c r="M57" i="14"/>
  <c r="Q25" i="15"/>
  <c r="Q30" i="15" s="1"/>
  <c r="O25" i="15"/>
  <c r="K89" i="16"/>
  <c r="K9" i="16" s="1"/>
  <c r="I23" i="17"/>
  <c r="H122" i="18"/>
  <c r="H140" i="18" s="1"/>
  <c r="N195" i="16"/>
  <c r="N10" i="16" s="1"/>
  <c r="Q119" i="16"/>
  <c r="J121" i="16"/>
  <c r="J139" i="16" s="1"/>
  <c r="J195" i="16" s="1"/>
  <c r="F121" i="16"/>
  <c r="I29" i="17"/>
  <c r="I35" i="17"/>
  <c r="I101" i="17"/>
  <c r="I138" i="17"/>
  <c r="R25" i="15"/>
  <c r="Q35" i="18"/>
  <c r="P122" i="18"/>
  <c r="P140" i="18" s="1"/>
  <c r="P197" i="18" s="1"/>
  <c r="P10" i="18" s="1"/>
  <c r="D197" i="17"/>
  <c r="E197" i="17"/>
  <c r="E10" i="17" s="1"/>
  <c r="I68" i="17"/>
  <c r="I70" i="17" s="1"/>
  <c r="I120" i="17"/>
  <c r="I54" i="17"/>
  <c r="I56" i="17" s="1"/>
  <c r="I88" i="17"/>
  <c r="I45" i="17"/>
  <c r="T153" i="16"/>
  <c r="I96" i="7"/>
  <c r="I75" i="7"/>
  <c r="T94" i="16"/>
  <c r="T95" i="16"/>
  <c r="L106" i="17"/>
  <c r="I119" i="7"/>
  <c r="L119" i="17"/>
  <c r="H42" i="7"/>
  <c r="J42" i="7"/>
  <c r="N88" i="17"/>
  <c r="I106" i="7"/>
  <c r="F101" i="7"/>
  <c r="L111" i="17"/>
  <c r="N112" i="17"/>
  <c r="R63" i="16"/>
  <c r="R48" i="16"/>
  <c r="R150" i="16"/>
  <c r="R173" i="16"/>
  <c r="H200" i="7"/>
  <c r="H164" i="7"/>
  <c r="R60" i="16"/>
  <c r="H32" i="7"/>
  <c r="H159" i="7"/>
  <c r="H178" i="7"/>
  <c r="R43" i="16"/>
  <c r="H69" i="7"/>
  <c r="R163" i="16"/>
  <c r="H128" i="7"/>
  <c r="H74" i="7"/>
  <c r="O42" i="15"/>
  <c r="O60" i="15"/>
  <c r="O33" i="15"/>
  <c r="D44" i="3"/>
  <c r="I44" i="3"/>
  <c r="I138" i="7"/>
  <c r="L25" i="14"/>
  <c r="L57" i="14" s="1"/>
  <c r="K25" i="15"/>
  <c r="O121" i="16"/>
  <c r="O139" i="16" s="1"/>
  <c r="O195" i="16" s="1"/>
  <c r="O10" i="16" s="1"/>
  <c r="F139" i="16"/>
  <c r="F195" i="16" s="1"/>
  <c r="F10" i="16" s="1"/>
  <c r="F11" i="16" s="1"/>
  <c r="K121" i="16"/>
  <c r="K139" i="16" s="1"/>
  <c r="K195" i="16" s="1"/>
  <c r="G122" i="17"/>
  <c r="G140" i="17" s="1"/>
  <c r="G197" i="17" s="1"/>
  <c r="G10" i="17" s="1"/>
  <c r="I82" i="17"/>
  <c r="N193" i="17"/>
  <c r="F90" i="18"/>
  <c r="J122" i="18"/>
  <c r="J140" i="18" s="1"/>
  <c r="L122" i="18"/>
  <c r="L140" i="18" s="1"/>
  <c r="L197" i="18" s="1"/>
  <c r="L10" i="18" s="1"/>
  <c r="M122" i="18"/>
  <c r="M140" i="18" s="1"/>
  <c r="M197" i="18" s="1"/>
  <c r="M10" i="18" s="1"/>
  <c r="N122" i="18"/>
  <c r="Q120" i="18"/>
  <c r="Q45" i="18"/>
  <c r="Q29" i="18"/>
  <c r="D122" i="7"/>
  <c r="D140" i="7" s="1"/>
  <c r="D197" i="7" s="1"/>
  <c r="D10" i="7" s="1"/>
  <c r="Q100" i="16"/>
  <c r="J89" i="16"/>
  <c r="J9" i="16" s="1"/>
  <c r="D90" i="17"/>
  <c r="D9" i="17" s="1"/>
  <c r="I155" i="17"/>
  <c r="I180" i="17"/>
  <c r="N90" i="18"/>
  <c r="O122" i="18"/>
  <c r="O140" i="18" s="1"/>
  <c r="O197" i="18" s="1"/>
  <c r="O10" i="18" s="1"/>
  <c r="I25" i="15"/>
  <c r="I57" i="15" s="1"/>
  <c r="M25" i="15"/>
  <c r="M89" i="16"/>
  <c r="M196" i="16" s="1"/>
  <c r="M200" i="16" s="1"/>
  <c r="G89" i="16"/>
  <c r="G90" i="17"/>
  <c r="G9" i="17" s="1"/>
  <c r="G11" i="17" s="1"/>
  <c r="I112" i="17"/>
  <c r="D122" i="18"/>
  <c r="K197" i="18"/>
  <c r="K10" i="18" s="1"/>
  <c r="L196" i="16"/>
  <c r="L200" i="16" s="1"/>
  <c r="E121" i="16"/>
  <c r="E139" i="16" s="1"/>
  <c r="E195" i="16" s="1"/>
  <c r="E10" i="16" s="1"/>
  <c r="D25" i="15"/>
  <c r="D51" i="15" s="1"/>
  <c r="G25" i="15"/>
  <c r="G30" i="15" s="1"/>
  <c r="E122" i="18"/>
  <c r="E140" i="18" s="1"/>
  <c r="E197" i="18" s="1"/>
  <c r="E10" i="18" s="1"/>
  <c r="F122" i="18"/>
  <c r="F140" i="18" s="1"/>
  <c r="F197" i="18" s="1"/>
  <c r="F10" i="18" s="1"/>
  <c r="G90" i="18"/>
  <c r="J51" i="14"/>
  <c r="J60" i="14"/>
  <c r="J36" i="14"/>
  <c r="O33" i="14"/>
  <c r="O45" i="14"/>
  <c r="O60" i="14"/>
  <c r="O36" i="14"/>
  <c r="N60" i="14"/>
  <c r="F13" i="17"/>
  <c r="N63" i="14"/>
  <c r="N36" i="14"/>
  <c r="N33" i="14"/>
  <c r="N26" i="14"/>
  <c r="F12" i="17"/>
  <c r="N51" i="14"/>
  <c r="N54" i="14"/>
  <c r="N42" i="14"/>
  <c r="N45" i="14"/>
  <c r="M39" i="14"/>
  <c r="J30" i="14"/>
  <c r="J33" i="14"/>
  <c r="D25" i="14"/>
  <c r="D57" i="14" s="1"/>
  <c r="G13" i="7"/>
  <c r="M60" i="14"/>
  <c r="J42" i="14"/>
  <c r="J63" i="14"/>
  <c r="M63" i="14"/>
  <c r="G12" i="7"/>
  <c r="E13" i="17"/>
  <c r="M51" i="14"/>
  <c r="J39" i="14"/>
  <c r="J26" i="14"/>
  <c r="J45" i="14"/>
  <c r="H160" i="7"/>
  <c r="R107" i="16"/>
  <c r="R181" i="16"/>
  <c r="K10" i="16"/>
  <c r="K11" i="16" s="1"/>
  <c r="K196" i="16"/>
  <c r="K200" i="16" s="1"/>
  <c r="J41" i="7"/>
  <c r="J48" i="7"/>
  <c r="J52" i="7"/>
  <c r="J62" i="7"/>
  <c r="J66" i="7"/>
  <c r="J78" i="7"/>
  <c r="J20" i="7"/>
  <c r="J26" i="7"/>
  <c r="J32" i="7"/>
  <c r="J38" i="7"/>
  <c r="J43" i="7"/>
  <c r="J49" i="7"/>
  <c r="J53" i="7"/>
  <c r="J59" i="7"/>
  <c r="J63" i="7"/>
  <c r="J67" i="7"/>
  <c r="J73" i="7"/>
  <c r="J79" i="7"/>
  <c r="J85" i="7"/>
  <c r="J97" i="7"/>
  <c r="J101" i="7" s="1"/>
  <c r="J104" i="7"/>
  <c r="J108" i="7"/>
  <c r="J115" i="7"/>
  <c r="J119" i="7"/>
  <c r="J128" i="7"/>
  <c r="J132" i="7"/>
  <c r="J136" i="7"/>
  <c r="J144" i="7"/>
  <c r="J149" i="7"/>
  <c r="J153" i="7"/>
  <c r="J159" i="7"/>
  <c r="J163" i="7"/>
  <c r="J167" i="7"/>
  <c r="J171" i="7"/>
  <c r="J175" i="7"/>
  <c r="J179" i="7"/>
  <c r="J185" i="7"/>
  <c r="J189" i="7"/>
  <c r="J12" i="7"/>
  <c r="H10" i="7"/>
  <c r="H9" i="7"/>
  <c r="J21" i="7"/>
  <c r="J27" i="7"/>
  <c r="J33" i="7"/>
  <c r="J39" i="7"/>
  <c r="J44" i="7"/>
  <c r="J50" i="7"/>
  <c r="J60" i="7"/>
  <c r="J64" i="7"/>
  <c r="J74" i="7"/>
  <c r="J80" i="7"/>
  <c r="J86" i="7"/>
  <c r="J94" i="7"/>
  <c r="J98" i="7"/>
  <c r="J105" i="7"/>
  <c r="J109" i="7"/>
  <c r="J116" i="7"/>
  <c r="J125" i="7"/>
  <c r="J129" i="7"/>
  <c r="J133" i="7"/>
  <c r="J137" i="7"/>
  <c r="J150" i="7"/>
  <c r="J154" i="7"/>
  <c r="J160" i="7"/>
  <c r="J164" i="7"/>
  <c r="J168" i="7"/>
  <c r="J172" i="7"/>
  <c r="J176" i="7"/>
  <c r="J186" i="7"/>
  <c r="J190" i="7"/>
  <c r="J195" i="7"/>
  <c r="J11" i="7"/>
  <c r="H11" i="7"/>
  <c r="J40" i="7"/>
  <c r="J61" i="7"/>
  <c r="J81" i="7"/>
  <c r="J96" i="7"/>
  <c r="J107" i="7"/>
  <c r="J118" i="7"/>
  <c r="J131" i="7"/>
  <c r="J143" i="7"/>
  <c r="J152" i="7"/>
  <c r="J162" i="7"/>
  <c r="J170" i="7"/>
  <c r="J178" i="7"/>
  <c r="J188" i="7"/>
  <c r="J13" i="7"/>
  <c r="H13" i="7"/>
  <c r="J22" i="7"/>
  <c r="J65" i="7"/>
  <c r="J87" i="7"/>
  <c r="J99" i="7"/>
  <c r="J110" i="7"/>
  <c r="J126" i="7"/>
  <c r="J134" i="7"/>
  <c r="J147" i="7"/>
  <c r="J165" i="7"/>
  <c r="J173" i="7"/>
  <c r="J183" i="7"/>
  <c r="J191" i="7"/>
  <c r="J10" i="7"/>
  <c r="J28" i="7"/>
  <c r="J51" i="7"/>
  <c r="J69" i="7"/>
  <c r="J100" i="7"/>
  <c r="J111" i="7"/>
  <c r="J127" i="7"/>
  <c r="J135" i="7"/>
  <c r="J148" i="7"/>
  <c r="J158" i="7"/>
  <c r="J166" i="7"/>
  <c r="J174" i="7"/>
  <c r="J184" i="7"/>
  <c r="J192" i="7"/>
  <c r="J9" i="7"/>
  <c r="J34" i="7"/>
  <c r="J106" i="7"/>
  <c r="J151" i="7"/>
  <c r="J187" i="7"/>
  <c r="J55" i="7"/>
  <c r="J117" i="7"/>
  <c r="J161" i="7"/>
  <c r="J200" i="7"/>
  <c r="J130" i="7"/>
  <c r="J169" i="7"/>
  <c r="H12" i="7"/>
  <c r="J177" i="7"/>
  <c r="J200" i="17"/>
  <c r="R200" i="18" s="1"/>
  <c r="J175" i="17"/>
  <c r="R175" i="18" s="1"/>
  <c r="J159" i="17"/>
  <c r="R159" i="18" s="1"/>
  <c r="J134" i="17"/>
  <c r="J106" i="17"/>
  <c r="R106" i="18" s="1"/>
  <c r="J176" i="17"/>
  <c r="R176" i="18" s="1"/>
  <c r="J160" i="17"/>
  <c r="R160" i="18" s="1"/>
  <c r="J135" i="17"/>
  <c r="J107" i="17"/>
  <c r="R107" i="18" s="1"/>
  <c r="J185" i="17"/>
  <c r="R185" i="18" s="1"/>
  <c r="J166" i="17"/>
  <c r="R166" i="18" s="1"/>
  <c r="J147" i="17"/>
  <c r="R147" i="18" s="1"/>
  <c r="J125" i="17"/>
  <c r="R125" i="18" s="1"/>
  <c r="J87" i="17"/>
  <c r="R87" i="18" s="1"/>
  <c r="J80" i="17"/>
  <c r="R80" i="18" s="1"/>
  <c r="J73" i="17"/>
  <c r="R73" i="18" s="1"/>
  <c r="J65" i="17"/>
  <c r="R65" i="18" s="1"/>
  <c r="J61" i="17"/>
  <c r="R61" i="18" s="1"/>
  <c r="J53" i="17"/>
  <c r="R53" i="18" s="1"/>
  <c r="J49" i="17"/>
  <c r="R49" i="18" s="1"/>
  <c r="J41" i="17"/>
  <c r="J34" i="17"/>
  <c r="R34" i="18" s="1"/>
  <c r="J27" i="17"/>
  <c r="R27" i="18" s="1"/>
  <c r="J20" i="17"/>
  <c r="J161" i="17"/>
  <c r="R161" i="18" s="1"/>
  <c r="J192" i="17"/>
  <c r="J154" i="17"/>
  <c r="R154" i="18" s="1"/>
  <c r="J108" i="17"/>
  <c r="R108" i="18" s="1"/>
  <c r="R182" i="16"/>
  <c r="R164" i="16"/>
  <c r="R146" i="16"/>
  <c r="R127" i="16"/>
  <c r="R79" i="16"/>
  <c r="R59" i="16"/>
  <c r="R39" i="16"/>
  <c r="R188" i="16"/>
  <c r="R51" i="16"/>
  <c r="R175" i="16"/>
  <c r="R159" i="16"/>
  <c r="R130" i="16"/>
  <c r="R84" i="16"/>
  <c r="R62" i="16"/>
  <c r="R42" i="16"/>
  <c r="R20" i="16"/>
  <c r="R118" i="16"/>
  <c r="R187" i="16"/>
  <c r="R169" i="16"/>
  <c r="R151" i="16"/>
  <c r="R132" i="16"/>
  <c r="R86" i="16"/>
  <c r="R50" i="16"/>
  <c r="R22" i="16"/>
  <c r="R158" i="16"/>
  <c r="R65" i="16"/>
  <c r="H149" i="7"/>
  <c r="H50" i="7"/>
  <c r="H183" i="7"/>
  <c r="H144" i="7"/>
  <c r="H41" i="7"/>
  <c r="H190" i="7"/>
  <c r="H105" i="7"/>
  <c r="H107" i="7"/>
  <c r="H179" i="7"/>
  <c r="H80" i="7"/>
  <c r="H49" i="7"/>
  <c r="H116" i="7"/>
  <c r="H192" i="7"/>
  <c r="H150" i="7"/>
  <c r="H33" i="7"/>
  <c r="H53" i="7"/>
  <c r="H131" i="7"/>
  <c r="H22" i="7"/>
  <c r="H133" i="7"/>
  <c r="H28" i="7"/>
  <c r="H162" i="7"/>
  <c r="H51" i="7"/>
  <c r="H98" i="7"/>
  <c r="H95" i="7"/>
  <c r="H78" i="7"/>
  <c r="H118" i="7"/>
  <c r="H79" i="7"/>
  <c r="H82" i="7" s="1"/>
  <c r="H62" i="7"/>
  <c r="H115" i="7"/>
  <c r="J110" i="17"/>
  <c r="R110" i="18" s="1"/>
  <c r="J170" i="17"/>
  <c r="R170" i="18" s="1"/>
  <c r="J74" i="17"/>
  <c r="J55" i="17"/>
  <c r="R55" i="18" s="1"/>
  <c r="J38" i="17"/>
  <c r="J128" i="17"/>
  <c r="R128" i="18" s="1"/>
  <c r="R168" i="16"/>
  <c r="J190" i="17"/>
  <c r="R190" i="18" s="1"/>
  <c r="J171" i="17"/>
  <c r="R171" i="18" s="1"/>
  <c r="J152" i="17"/>
  <c r="R152" i="18" s="1"/>
  <c r="J130" i="17"/>
  <c r="R130" i="18" s="1"/>
  <c r="J191" i="17"/>
  <c r="R191" i="18" s="1"/>
  <c r="J172" i="17"/>
  <c r="R172" i="18" s="1"/>
  <c r="J153" i="17"/>
  <c r="R153" i="18" s="1"/>
  <c r="J131" i="17"/>
  <c r="R131" i="18" s="1"/>
  <c r="J96" i="17"/>
  <c r="R96" i="18" s="1"/>
  <c r="J178" i="17"/>
  <c r="R178" i="18" s="1"/>
  <c r="J162" i="17"/>
  <c r="R162" i="18" s="1"/>
  <c r="J137" i="17"/>
  <c r="R137" i="18" s="1"/>
  <c r="J116" i="17"/>
  <c r="R116" i="18" s="1"/>
  <c r="J86" i="17"/>
  <c r="R86" i="18" s="1"/>
  <c r="J79" i="17"/>
  <c r="J69" i="17"/>
  <c r="R69" i="18" s="1"/>
  <c r="J64" i="17"/>
  <c r="R64" i="18" s="1"/>
  <c r="J60" i="17"/>
  <c r="J52" i="17"/>
  <c r="R52" i="18" s="1"/>
  <c r="J48" i="17"/>
  <c r="J40" i="17"/>
  <c r="R40" i="18" s="1"/>
  <c r="J33" i="17"/>
  <c r="R33" i="18" s="1"/>
  <c r="J26" i="17"/>
  <c r="R26" i="18" s="1"/>
  <c r="J188" i="17"/>
  <c r="R188" i="18" s="1"/>
  <c r="J150" i="17"/>
  <c r="R150" i="18" s="1"/>
  <c r="J184" i="17"/>
  <c r="R198" i="16"/>
  <c r="R176" i="16"/>
  <c r="R160" i="16"/>
  <c r="R142" i="16"/>
  <c r="R106" i="16"/>
  <c r="R73" i="16"/>
  <c r="R54" i="16"/>
  <c r="R33" i="16"/>
  <c r="R162" i="16"/>
  <c r="R189" i="16"/>
  <c r="R171" i="16"/>
  <c r="R149" i="16"/>
  <c r="R126" i="16"/>
  <c r="R78" i="16"/>
  <c r="R58" i="16"/>
  <c r="R38" i="16"/>
  <c r="R166" i="16"/>
  <c r="R61" i="16"/>
  <c r="R183" i="16"/>
  <c r="R165" i="16"/>
  <c r="R147" i="16"/>
  <c r="R128" i="16"/>
  <c r="R80" i="16"/>
  <c r="R40" i="16"/>
  <c r="R184" i="16"/>
  <c r="R144" i="16"/>
  <c r="R47" i="16"/>
  <c r="H147" i="7"/>
  <c r="H94" i="7"/>
  <c r="H189" i="7"/>
  <c r="H125" i="7"/>
  <c r="H21" i="7"/>
  <c r="H170" i="7"/>
  <c r="H65" i="7"/>
  <c r="H81" i="7"/>
  <c r="H163" i="7"/>
  <c r="H48" i="7"/>
  <c r="H177" i="7"/>
  <c r="H96" i="7"/>
  <c r="H148" i="7"/>
  <c r="H126" i="7"/>
  <c r="H132" i="7"/>
  <c r="H191" i="7"/>
  <c r="H106" i="7"/>
  <c r="H136" i="7"/>
  <c r="H108" i="7"/>
  <c r="H188" i="7"/>
  <c r="H184" i="7"/>
  <c r="H151" i="7"/>
  <c r="H43" i="7"/>
  <c r="H169" i="7"/>
  <c r="H167" i="7"/>
  <c r="H174" i="7"/>
  <c r="H127" i="7"/>
  <c r="H109" i="7"/>
  <c r="J127" i="17"/>
  <c r="J67" i="17"/>
  <c r="R67" i="18" s="1"/>
  <c r="J59" i="17"/>
  <c r="R59" i="18" s="1"/>
  <c r="J44" i="17"/>
  <c r="R44" i="18" s="1"/>
  <c r="J22" i="17"/>
  <c r="R22" i="18" s="1"/>
  <c r="J136" i="17"/>
  <c r="R136" i="18" s="1"/>
  <c r="J132" i="17"/>
  <c r="R132" i="18" s="1"/>
  <c r="R172" i="16"/>
  <c r="R135" i="16"/>
  <c r="R68" i="16"/>
  <c r="R27" i="16"/>
  <c r="R185" i="16"/>
  <c r="R145" i="16"/>
  <c r="R72" i="16"/>
  <c r="R74" i="16" s="1"/>
  <c r="R32" i="16"/>
  <c r="R41" i="16"/>
  <c r="R161" i="16"/>
  <c r="R124" i="16"/>
  <c r="R34" i="16"/>
  <c r="R129" i="16"/>
  <c r="H85" i="7"/>
  <c r="H185" i="7"/>
  <c r="H152" i="7"/>
  <c r="H38" i="7"/>
  <c r="H135" i="7"/>
  <c r="H161" i="7"/>
  <c r="H186" i="7"/>
  <c r="H99" i="7"/>
  <c r="H66" i="7"/>
  <c r="H86" i="7"/>
  <c r="H117" i="7"/>
  <c r="H187" i="7"/>
  <c r="H176" i="7"/>
  <c r="H104" i="7"/>
  <c r="H20" i="7"/>
  <c r="H134" i="7"/>
  <c r="J163" i="17"/>
  <c r="J183" i="17"/>
  <c r="R183" i="18" s="1"/>
  <c r="J144" i="17"/>
  <c r="R144" i="18" s="1"/>
  <c r="J189" i="17"/>
  <c r="J129" i="17"/>
  <c r="R129" i="18" s="1"/>
  <c r="J81" i="17"/>
  <c r="R81" i="18" s="1"/>
  <c r="J62" i="17"/>
  <c r="R62" i="18" s="1"/>
  <c r="J28" i="17"/>
  <c r="J169" i="17"/>
  <c r="R169" i="18" s="1"/>
  <c r="J119" i="17"/>
  <c r="R119" i="18" s="1"/>
  <c r="J95" i="7"/>
  <c r="J186" i="17"/>
  <c r="R186" i="18" s="1"/>
  <c r="J167" i="17"/>
  <c r="R167" i="18" s="1"/>
  <c r="J148" i="17"/>
  <c r="R148" i="18" s="1"/>
  <c r="J126" i="17"/>
  <c r="J187" i="17"/>
  <c r="R187" i="18" s="1"/>
  <c r="J168" i="17"/>
  <c r="R168" i="18" s="1"/>
  <c r="J149" i="17"/>
  <c r="R149" i="18" s="1"/>
  <c r="J195" i="17"/>
  <c r="R195" i="18" s="1"/>
  <c r="J174" i="17"/>
  <c r="R174" i="18" s="1"/>
  <c r="J158" i="17"/>
  <c r="R158" i="18" s="1"/>
  <c r="J133" i="17"/>
  <c r="R133" i="18" s="1"/>
  <c r="J105" i="17"/>
  <c r="R105" i="18" s="1"/>
  <c r="J85" i="17"/>
  <c r="R85" i="18" s="1"/>
  <c r="J78" i="17"/>
  <c r="R78" i="18" s="1"/>
  <c r="J63" i="17"/>
  <c r="R63" i="18" s="1"/>
  <c r="J51" i="17"/>
  <c r="J39" i="17"/>
  <c r="R39" i="18" s="1"/>
  <c r="J32" i="17"/>
  <c r="R32" i="18" s="1"/>
  <c r="J177" i="17"/>
  <c r="R177" i="18" s="1"/>
  <c r="J173" i="17"/>
  <c r="R173" i="18" s="1"/>
  <c r="R190" i="16"/>
  <c r="R156" i="16"/>
  <c r="R96" i="16"/>
  <c r="R49" i="16"/>
  <c r="R152" i="16"/>
  <c r="R167" i="16"/>
  <c r="R105" i="16"/>
  <c r="R52" i="16"/>
  <c r="R148" i="16"/>
  <c r="R177" i="16"/>
  <c r="R143" i="16"/>
  <c r="R64" i="16"/>
  <c r="R174" i="16"/>
  <c r="H34" i="7"/>
  <c r="H172" i="7"/>
  <c r="H100" i="7"/>
  <c r="H154" i="7"/>
  <c r="H59" i="7"/>
  <c r="H26" i="7"/>
  <c r="H64" i="7"/>
  <c r="H97" i="7"/>
  <c r="H175" i="7"/>
  <c r="H173" i="7"/>
  <c r="H143" i="7"/>
  <c r="H63" i="7"/>
  <c r="H158" i="7"/>
  <c r="H67" i="7"/>
  <c r="H171" i="7"/>
  <c r="J179" i="17"/>
  <c r="R179" i="18" s="1"/>
  <c r="J143" i="17"/>
  <c r="R143" i="18" s="1"/>
  <c r="J164" i="17"/>
  <c r="R164" i="18" s="1"/>
  <c r="J118" i="17"/>
  <c r="R118" i="18" s="1"/>
  <c r="J151" i="17"/>
  <c r="R151" i="18" s="1"/>
  <c r="J98" i="17"/>
  <c r="R98" i="18" s="1"/>
  <c r="J66" i="17"/>
  <c r="R66" i="18" s="1"/>
  <c r="J50" i="17"/>
  <c r="R50" i="18" s="1"/>
  <c r="J21" i="17"/>
  <c r="R21" i="18" s="1"/>
  <c r="J165" i="17"/>
  <c r="R186" i="16"/>
  <c r="H195" i="7"/>
  <c r="H60" i="7"/>
  <c r="H137" i="7"/>
  <c r="H165" i="7"/>
  <c r="R193" i="16"/>
  <c r="H39" i="7"/>
  <c r="H61" i="7"/>
  <c r="H130" i="7"/>
  <c r="R170" i="16"/>
  <c r="R136" i="16"/>
  <c r="R95" i="16"/>
  <c r="R125" i="16"/>
  <c r="R85" i="16"/>
  <c r="D90" i="7"/>
  <c r="H40" i="7"/>
  <c r="H73" i="7"/>
  <c r="H75" i="7" s="1"/>
  <c r="R77" i="16"/>
  <c r="R66" i="16"/>
  <c r="H111" i="7"/>
  <c r="H153" i="7"/>
  <c r="H168" i="7"/>
  <c r="H55" i="7"/>
  <c r="R133" i="16"/>
  <c r="H129" i="7"/>
  <c r="H52" i="7"/>
  <c r="H87" i="7"/>
  <c r="H44" i="7"/>
  <c r="H166" i="7"/>
  <c r="H110" i="7"/>
  <c r="H119" i="7"/>
  <c r="H27" i="7"/>
  <c r="R28" i="16"/>
  <c r="R157" i="16"/>
  <c r="R26" i="16"/>
  <c r="R134" i="16"/>
  <c r="R21" i="16"/>
  <c r="R131" i="16"/>
  <c r="K13" i="16"/>
  <c r="P26" i="15"/>
  <c r="K12" i="16"/>
  <c r="P45" i="15"/>
  <c r="P54" i="15"/>
  <c r="P36" i="15"/>
  <c r="P33" i="15"/>
  <c r="P39" i="15"/>
  <c r="P60" i="15"/>
  <c r="P30" i="15"/>
  <c r="P51" i="15"/>
  <c r="P42" i="15"/>
  <c r="P48" i="15" s="1"/>
  <c r="P57" i="15"/>
  <c r="N26" i="15"/>
  <c r="I13" i="16"/>
  <c r="I12" i="16"/>
  <c r="N42" i="15"/>
  <c r="N54" i="15"/>
  <c r="N36" i="15"/>
  <c r="N45" i="15"/>
  <c r="N57" i="15"/>
  <c r="N30" i="15"/>
  <c r="N39" i="15"/>
  <c r="D12" i="16"/>
  <c r="L12" i="16"/>
  <c r="Q26" i="15"/>
  <c r="Q45" i="15"/>
  <c r="Q51" i="15"/>
  <c r="L13" i="16"/>
  <c r="Q39" i="15"/>
  <c r="Q42" i="15"/>
  <c r="Q48" i="15" s="1"/>
  <c r="Q60" i="15"/>
  <c r="Q33" i="15"/>
  <c r="Q36" i="15"/>
  <c r="G13" i="16"/>
  <c r="L33" i="15"/>
  <c r="L54" i="15"/>
  <c r="O9" i="16"/>
  <c r="O11" i="16" s="1"/>
  <c r="O196" i="16"/>
  <c r="O200" i="16" s="1"/>
  <c r="R108" i="16"/>
  <c r="L30" i="14"/>
  <c r="Q57" i="15"/>
  <c r="I30" i="15"/>
  <c r="T45" i="15"/>
  <c r="N51" i="15"/>
  <c r="J25" i="15"/>
  <c r="Q121" i="16"/>
  <c r="Q139" i="16" s="1"/>
  <c r="Q195" i="16" s="1"/>
  <c r="Q10" i="16" s="1"/>
  <c r="R26" i="15"/>
  <c r="R30" i="15"/>
  <c r="R57" i="15"/>
  <c r="R39" i="15"/>
  <c r="M13" i="16"/>
  <c r="R36" i="15"/>
  <c r="R33" i="15"/>
  <c r="M12" i="16"/>
  <c r="R42" i="15"/>
  <c r="R48" i="15" s="1"/>
  <c r="R45" i="15"/>
  <c r="R60" i="15"/>
  <c r="R51" i="15"/>
  <c r="R54" i="15"/>
  <c r="D54" i="15"/>
  <c r="D60" i="15"/>
  <c r="D36" i="15"/>
  <c r="D30" i="15"/>
  <c r="D33" i="15"/>
  <c r="D57" i="15"/>
  <c r="D42" i="15"/>
  <c r="D45" i="15"/>
  <c r="V12" i="16"/>
  <c r="V13" i="16"/>
  <c r="D39" i="15"/>
  <c r="G42" i="15"/>
  <c r="G36" i="15"/>
  <c r="G57" i="15"/>
  <c r="G26" i="15"/>
  <c r="G54" i="15"/>
  <c r="G51" i="15"/>
  <c r="G45" i="15"/>
  <c r="G60" i="15"/>
  <c r="G33" i="15"/>
  <c r="K198" i="18"/>
  <c r="K202" i="18" s="1"/>
  <c r="Q193" i="18"/>
  <c r="L51" i="14"/>
  <c r="H12" i="16"/>
  <c r="M26" i="15"/>
  <c r="M60" i="15"/>
  <c r="M33" i="15"/>
  <c r="M36" i="15"/>
  <c r="M54" i="15"/>
  <c r="M57" i="15"/>
  <c r="M30" i="15"/>
  <c r="M45" i="15"/>
  <c r="M51" i="15"/>
  <c r="I180" i="7"/>
  <c r="E12" i="17"/>
  <c r="L63" i="14"/>
  <c r="G12" i="17"/>
  <c r="G13" i="17"/>
  <c r="O63" i="14"/>
  <c r="O51" i="14"/>
  <c r="O30" i="14"/>
  <c r="O26" i="14"/>
  <c r="O54" i="14"/>
  <c r="O42" i="14"/>
  <c r="O39" i="14"/>
  <c r="I13" i="17"/>
  <c r="Q54" i="15"/>
  <c r="J12" i="16"/>
  <c r="O54" i="15"/>
  <c r="O26" i="15"/>
  <c r="O57" i="15"/>
  <c r="O36" i="15"/>
  <c r="O45" i="15"/>
  <c r="O48" i="15" s="1"/>
  <c r="J13" i="16"/>
  <c r="O51" i="15"/>
  <c r="O30" i="15"/>
  <c r="O39" i="15"/>
  <c r="K57" i="15"/>
  <c r="K39" i="15"/>
  <c r="K26" i="15"/>
  <c r="K36" i="15"/>
  <c r="K33" i="15"/>
  <c r="F13" i="16"/>
  <c r="K51" i="15"/>
  <c r="K30" i="15"/>
  <c r="K54" i="15"/>
  <c r="K60" i="15"/>
  <c r="F12" i="16"/>
  <c r="E9" i="16"/>
  <c r="E11" i="16" s="1"/>
  <c r="D89" i="16"/>
  <c r="G9" i="16"/>
  <c r="G11" i="16" s="1"/>
  <c r="G196" i="16"/>
  <c r="G200" i="16" s="1"/>
  <c r="G39" i="15"/>
  <c r="G9" i="18"/>
  <c r="D13" i="16"/>
  <c r="I45" i="15"/>
  <c r="I51" i="15"/>
  <c r="I26" i="15"/>
  <c r="I39" i="15"/>
  <c r="I42" i="15"/>
  <c r="I48" i="15" s="1"/>
  <c r="I60" i="15"/>
  <c r="I33" i="15"/>
  <c r="I36" i="15"/>
  <c r="O13" i="16"/>
  <c r="T26" i="15"/>
  <c r="O12" i="16"/>
  <c r="T57" i="15"/>
  <c r="T30" i="15"/>
  <c r="T39" i="15"/>
  <c r="T51" i="15"/>
  <c r="T60" i="15"/>
  <c r="T33" i="15"/>
  <c r="T42" i="15"/>
  <c r="T54" i="15"/>
  <c r="I35" i="7"/>
  <c r="I68" i="7"/>
  <c r="I70" i="7" s="1"/>
  <c r="F67" i="8"/>
  <c r="M54" i="14"/>
  <c r="M30" i="14"/>
  <c r="M42" i="14"/>
  <c r="M26" i="14"/>
  <c r="M36" i="14"/>
  <c r="M45" i="14"/>
  <c r="M42" i="15"/>
  <c r="M48" i="15" s="1"/>
  <c r="I54" i="15"/>
  <c r="N33" i="15"/>
  <c r="L9" i="16"/>
  <c r="L11" i="16" s="1"/>
  <c r="H11" i="16"/>
  <c r="Q89" i="16"/>
  <c r="Q9" i="16" s="1"/>
  <c r="N89" i="16"/>
  <c r="K9" i="18"/>
  <c r="K11" i="18" s="1"/>
  <c r="T87" i="16"/>
  <c r="D11" i="17"/>
  <c r="D10" i="17"/>
  <c r="E90" i="17"/>
  <c r="I193" i="17"/>
  <c r="E90" i="18"/>
  <c r="F9" i="18"/>
  <c r="N39" i="14"/>
  <c r="N30" i="14"/>
  <c r="F198" i="17"/>
  <c r="F202" i="17" s="1"/>
  <c r="F9" i="17"/>
  <c r="F11" i="17" s="1"/>
  <c r="S25" i="15"/>
  <c r="Q13" i="16" s="1"/>
  <c r="F25" i="15"/>
  <c r="M90" i="18"/>
  <c r="N9" i="18"/>
  <c r="Q68" i="18"/>
  <c r="Q70" i="18" s="1"/>
  <c r="D90" i="18"/>
  <c r="H197" i="18"/>
  <c r="H10" i="18" s="1"/>
  <c r="I122" i="18"/>
  <c r="I140" i="18" s="1"/>
  <c r="I197" i="18" s="1"/>
  <c r="I10" i="18" s="1"/>
  <c r="J197" i="18"/>
  <c r="J10" i="18" s="1"/>
  <c r="L90" i="18"/>
  <c r="P90" i="18"/>
  <c r="N45" i="17"/>
  <c r="L88" i="17"/>
  <c r="N120" i="17"/>
  <c r="N155" i="17"/>
  <c r="D140" i="18"/>
  <c r="D197" i="18" s="1"/>
  <c r="D10" i="18" s="1"/>
  <c r="G197" i="18"/>
  <c r="G10" i="18" s="1"/>
  <c r="I90" i="18"/>
  <c r="J90" i="18"/>
  <c r="Q155" i="18"/>
  <c r="Q112" i="18"/>
  <c r="Q122" i="18" s="1"/>
  <c r="H90" i="18"/>
  <c r="N140" i="18"/>
  <c r="N197" i="18" s="1"/>
  <c r="N10" i="18" s="1"/>
  <c r="O90" i="18"/>
  <c r="Q180" i="18"/>
  <c r="Q138" i="18"/>
  <c r="Q54" i="18"/>
  <c r="Q56" i="18" s="1"/>
  <c r="Q90" i="18" s="1"/>
  <c r="T116" i="16"/>
  <c r="T97" i="16"/>
  <c r="R109" i="16"/>
  <c r="R104" i="16"/>
  <c r="J97" i="17"/>
  <c r="R97" i="18" s="1"/>
  <c r="I115" i="7"/>
  <c r="I105" i="7"/>
  <c r="T109" i="16"/>
  <c r="T96" i="16"/>
  <c r="T99" i="16"/>
  <c r="R97" i="16"/>
  <c r="R115" i="16"/>
  <c r="J100" i="17"/>
  <c r="R100" i="18" s="1"/>
  <c r="I110" i="7"/>
  <c r="I97" i="7"/>
  <c r="I100" i="7"/>
  <c r="T108" i="16"/>
  <c r="L118" i="17"/>
  <c r="T115" i="16"/>
  <c r="T98" i="16"/>
  <c r="R117" i="16"/>
  <c r="I118" i="7"/>
  <c r="I116" i="7"/>
  <c r="L99" i="17"/>
  <c r="F112" i="7"/>
  <c r="G101" i="7"/>
  <c r="G112" i="7"/>
  <c r="F120" i="7"/>
  <c r="G120" i="7"/>
  <c r="R98" i="16"/>
  <c r="R110" i="16"/>
  <c r="J111" i="17"/>
  <c r="R111" i="18" s="1"/>
  <c r="J99" i="17"/>
  <c r="R99" i="18" s="1"/>
  <c r="I111" i="7"/>
  <c r="T29" i="16"/>
  <c r="V55" i="16"/>
  <c r="V89" i="16" s="1"/>
  <c r="N35" i="17"/>
  <c r="N101" i="17"/>
  <c r="N138" i="17"/>
  <c r="N180" i="17"/>
  <c r="L193" i="17"/>
  <c r="V100" i="16"/>
  <c r="V111" i="16"/>
  <c r="V119" i="16"/>
  <c r="L23" i="17"/>
  <c r="N23" i="17"/>
  <c r="N29" i="17"/>
  <c r="N54" i="17"/>
  <c r="N56" i="17" s="1"/>
  <c r="L68" i="17"/>
  <c r="L70" i="17" s="1"/>
  <c r="N68" i="17"/>
  <c r="N70" i="17" s="1"/>
  <c r="N75" i="17"/>
  <c r="L82" i="17"/>
  <c r="N82" i="17"/>
  <c r="L180" i="17"/>
  <c r="L35" i="17"/>
  <c r="R184" i="18"/>
  <c r="R134" i="18"/>
  <c r="R135" i="18"/>
  <c r="R192" i="18"/>
  <c r="L138" i="17"/>
  <c r="L155" i="17"/>
  <c r="R165" i="18"/>
  <c r="R189" i="18"/>
  <c r="R126" i="18"/>
  <c r="I155" i="7"/>
  <c r="I193" i="7"/>
  <c r="T23" i="16"/>
  <c r="H23" i="7"/>
  <c r="R41" i="18"/>
  <c r="I54" i="7"/>
  <c r="I56" i="7" s="1"/>
  <c r="I88" i="7"/>
  <c r="T55" i="16"/>
  <c r="T69" i="16"/>
  <c r="R60" i="18"/>
  <c r="R79" i="18"/>
  <c r="R38" i="18"/>
  <c r="I29" i="7"/>
  <c r="I45" i="7"/>
  <c r="R81" i="16"/>
  <c r="R51" i="18"/>
  <c r="L29" i="17"/>
  <c r="L45" i="17"/>
  <c r="L54" i="17"/>
  <c r="L56" i="17" s="1"/>
  <c r="L75" i="17"/>
  <c r="I23" i="7"/>
  <c r="R20" i="18"/>
  <c r="J23" i="17"/>
  <c r="T103" i="16"/>
  <c r="R103" i="16"/>
  <c r="R114" i="16"/>
  <c r="J104" i="17"/>
  <c r="I98" i="7"/>
  <c r="R94" i="16"/>
  <c r="R99" i="16"/>
  <c r="R116" i="16"/>
  <c r="J115" i="17"/>
  <c r="J109" i="17"/>
  <c r="R109" i="18" s="1"/>
  <c r="J95" i="17"/>
  <c r="R95" i="18" s="1"/>
  <c r="J117" i="17"/>
  <c r="R117" i="18" s="1"/>
  <c r="L94" i="17"/>
  <c r="L117" i="17"/>
  <c r="L115" i="17"/>
  <c r="L109" i="17"/>
  <c r="L95" i="17"/>
  <c r="L104" i="17"/>
  <c r="R93" i="16"/>
  <c r="J94" i="17"/>
  <c r="I25" i="14"/>
  <c r="AC12" i="14"/>
  <c r="AL11" i="15"/>
  <c r="AL12" i="15" s="1"/>
  <c r="AD12" i="14"/>
  <c r="AE11" i="14"/>
  <c r="I10" i="16" l="1"/>
  <c r="I11" i="16" s="1"/>
  <c r="I196" i="16"/>
  <c r="I200" i="16" s="1"/>
  <c r="J10" i="16"/>
  <c r="J11" i="16" s="1"/>
  <c r="J196" i="16"/>
  <c r="J200" i="16" s="1"/>
  <c r="T119" i="16"/>
  <c r="D51" i="14"/>
  <c r="D13" i="17"/>
  <c r="L36" i="14"/>
  <c r="L45" i="14"/>
  <c r="L30" i="15"/>
  <c r="H54" i="7"/>
  <c r="H56" i="7" s="1"/>
  <c r="R23" i="16"/>
  <c r="I122" i="17"/>
  <c r="I140" i="17" s="1"/>
  <c r="L42" i="15"/>
  <c r="L51" i="15"/>
  <c r="L13" i="17"/>
  <c r="M13" i="17" s="1"/>
  <c r="I57" i="14"/>
  <c r="N12" i="17"/>
  <c r="L60" i="14"/>
  <c r="M9" i="16"/>
  <c r="M11" i="16" s="1"/>
  <c r="L42" i="14"/>
  <c r="D12" i="17"/>
  <c r="G48" i="15"/>
  <c r="L39" i="15"/>
  <c r="G12" i="16"/>
  <c r="N48" i="15"/>
  <c r="H138" i="7"/>
  <c r="H35" i="7"/>
  <c r="J145" i="17"/>
  <c r="R145" i="18" s="1"/>
  <c r="J146" i="17"/>
  <c r="R146" i="18" s="1"/>
  <c r="J42" i="17"/>
  <c r="R42" i="18" s="1"/>
  <c r="H145" i="7"/>
  <c r="J145" i="7"/>
  <c r="J43" i="17"/>
  <c r="R43" i="18" s="1"/>
  <c r="J146" i="7"/>
  <c r="H146" i="7"/>
  <c r="F196" i="16"/>
  <c r="F200" i="16" s="1"/>
  <c r="T48" i="15"/>
  <c r="E196" i="16"/>
  <c r="E200" i="16" s="1"/>
  <c r="L57" i="15"/>
  <c r="L39" i="14"/>
  <c r="L26" i="14"/>
  <c r="L45" i="15"/>
  <c r="L48" i="15" s="1"/>
  <c r="L60" i="15"/>
  <c r="L26" i="15"/>
  <c r="I12" i="17"/>
  <c r="I90" i="17"/>
  <c r="I9" i="17" s="1"/>
  <c r="I11" i="17" s="1"/>
  <c r="G198" i="17"/>
  <c r="G202" i="17" s="1"/>
  <c r="I197" i="17"/>
  <c r="I10" i="17" s="1"/>
  <c r="Q196" i="16"/>
  <c r="Q200" i="16" s="1"/>
  <c r="F122" i="7"/>
  <c r="F140" i="7" s="1"/>
  <c r="F197" i="7" s="1"/>
  <c r="F198" i="7" s="1"/>
  <c r="F202" i="7" s="1"/>
  <c r="J45" i="17"/>
  <c r="R45" i="18" s="1"/>
  <c r="R44" i="16"/>
  <c r="J120" i="7"/>
  <c r="N122" i="17"/>
  <c r="N140" i="17" s="1"/>
  <c r="N197" i="17" s="1"/>
  <c r="N10" i="17" s="1"/>
  <c r="R29" i="16"/>
  <c r="J75" i="17"/>
  <c r="R75" i="18" s="1"/>
  <c r="H68" i="7"/>
  <c r="H70" i="7" s="1"/>
  <c r="J29" i="17"/>
  <c r="R29" i="18" s="1"/>
  <c r="R53" i="16"/>
  <c r="R55" i="16" s="1"/>
  <c r="R153" i="16"/>
  <c r="J82" i="17"/>
  <c r="R82" i="18" s="1"/>
  <c r="H193" i="7"/>
  <c r="R35" i="16"/>
  <c r="I101" i="7"/>
  <c r="R28" i="18"/>
  <c r="J112" i="7"/>
  <c r="J122" i="7" s="1"/>
  <c r="T100" i="16"/>
  <c r="D198" i="17"/>
  <c r="D202" i="17" s="1"/>
  <c r="K45" i="15"/>
  <c r="K42" i="15"/>
  <c r="K48" i="15" s="1"/>
  <c r="Q12" i="16"/>
  <c r="J180" i="17"/>
  <c r="R180" i="18" s="1"/>
  <c r="R178" i="16"/>
  <c r="J138" i="17"/>
  <c r="R138" i="18" s="1"/>
  <c r="H101" i="7"/>
  <c r="R191" i="16"/>
  <c r="R137" i="16"/>
  <c r="J54" i="17"/>
  <c r="R54" i="18" s="1"/>
  <c r="H29" i="7"/>
  <c r="H120" i="7"/>
  <c r="H112" i="7"/>
  <c r="R87" i="16"/>
  <c r="R67" i="16"/>
  <c r="R69" i="16" s="1"/>
  <c r="J138" i="7"/>
  <c r="J54" i="7"/>
  <c r="J56" i="7" s="1"/>
  <c r="L54" i="14"/>
  <c r="L33" i="14"/>
  <c r="T111" i="16"/>
  <c r="H13" i="16"/>
  <c r="M39" i="15"/>
  <c r="M48" i="14"/>
  <c r="L12" i="17"/>
  <c r="M12" i="17" s="1"/>
  <c r="O48" i="14"/>
  <c r="D12" i="7"/>
  <c r="D33" i="14"/>
  <c r="N13" i="17"/>
  <c r="D60" i="14"/>
  <c r="D13" i="7"/>
  <c r="F12" i="7"/>
  <c r="D30" i="14"/>
  <c r="D54" i="14"/>
  <c r="L48" i="14"/>
  <c r="J48" i="14"/>
  <c r="N48" i="14"/>
  <c r="D63" i="14"/>
  <c r="D36" i="14"/>
  <c r="D45" i="14"/>
  <c r="D39" i="14"/>
  <c r="D42" i="14"/>
  <c r="W12" i="16"/>
  <c r="Q9" i="18"/>
  <c r="I120" i="7"/>
  <c r="E198" i="18"/>
  <c r="E202" i="18" s="1"/>
  <c r="E9" i="18"/>
  <c r="E11" i="18" s="1"/>
  <c r="H88" i="7"/>
  <c r="R163" i="18"/>
  <c r="V121" i="16"/>
  <c r="V139" i="16" s="1"/>
  <c r="V195" i="16" s="1"/>
  <c r="V10" i="16" s="1"/>
  <c r="W10" i="16" s="1"/>
  <c r="H9" i="18"/>
  <c r="H11" i="18" s="1"/>
  <c r="H198" i="18"/>
  <c r="H202" i="18" s="1"/>
  <c r="J198" i="18"/>
  <c r="J202" i="18" s="1"/>
  <c r="J9" i="18"/>
  <c r="J11" i="18" s="1"/>
  <c r="P198" i="18"/>
  <c r="P202" i="18" s="1"/>
  <c r="P9" i="18"/>
  <c r="P11" i="18" s="1"/>
  <c r="F51" i="15"/>
  <c r="F39" i="15"/>
  <c r="F45" i="15"/>
  <c r="F42" i="15"/>
  <c r="F57" i="15"/>
  <c r="F33" i="15"/>
  <c r="F30" i="15"/>
  <c r="F36" i="15"/>
  <c r="F60" i="15"/>
  <c r="F54" i="15"/>
  <c r="T12" i="16"/>
  <c r="U12" i="16" s="1"/>
  <c r="T13" i="16"/>
  <c r="U13" i="16" s="1"/>
  <c r="D48" i="15"/>
  <c r="H155" i="7"/>
  <c r="J75" i="7"/>
  <c r="J35" i="7"/>
  <c r="M198" i="18"/>
  <c r="M202" i="18" s="1"/>
  <c r="M9" i="18"/>
  <c r="M11" i="18" s="1"/>
  <c r="J26" i="15"/>
  <c r="J54" i="15"/>
  <c r="J60" i="15"/>
  <c r="E12" i="16"/>
  <c r="J57" i="15"/>
  <c r="J39" i="15"/>
  <c r="J42" i="15"/>
  <c r="J45" i="15"/>
  <c r="J30" i="15"/>
  <c r="J33" i="15"/>
  <c r="E13" i="16"/>
  <c r="J51" i="15"/>
  <c r="J36" i="15"/>
  <c r="D9" i="7"/>
  <c r="D198" i="7"/>
  <c r="D202" i="7" s="1"/>
  <c r="J82" i="7"/>
  <c r="J155" i="17"/>
  <c r="R155" i="18" s="1"/>
  <c r="J35" i="17"/>
  <c r="R35" i="18" s="1"/>
  <c r="R74" i="18"/>
  <c r="R48" i="18"/>
  <c r="J88" i="17"/>
  <c r="R88" i="18" s="1"/>
  <c r="R127" i="18"/>
  <c r="I198" i="17"/>
  <c r="I202" i="17" s="1"/>
  <c r="I198" i="18"/>
  <c r="I202" i="18" s="1"/>
  <c r="I9" i="18"/>
  <c r="I11" i="18" s="1"/>
  <c r="N11" i="18"/>
  <c r="N12" i="16"/>
  <c r="S30" i="15"/>
  <c r="S60" i="15"/>
  <c r="S39" i="15"/>
  <c r="S36" i="15"/>
  <c r="S51" i="15"/>
  <c r="S54" i="15"/>
  <c r="S33" i="15"/>
  <c r="S26" i="15"/>
  <c r="N13" i="16"/>
  <c r="S57" i="15"/>
  <c r="S42" i="15"/>
  <c r="S45" i="15"/>
  <c r="F11" i="18"/>
  <c r="E198" i="17"/>
  <c r="E202" i="17" s="1"/>
  <c r="E9" i="17"/>
  <c r="E11" i="17" s="1"/>
  <c r="G11" i="18"/>
  <c r="Q11" i="16"/>
  <c r="H45" i="7"/>
  <c r="J193" i="7"/>
  <c r="J68" i="7"/>
  <c r="J70" i="7" s="1"/>
  <c r="J29" i="7"/>
  <c r="N196" i="16"/>
  <c r="N200" i="16" s="1"/>
  <c r="N9" i="16"/>
  <c r="N11" i="16" s="1"/>
  <c r="J155" i="7"/>
  <c r="J45" i="7"/>
  <c r="I63" i="14"/>
  <c r="I36" i="14"/>
  <c r="I60" i="14"/>
  <c r="I45" i="14"/>
  <c r="I33" i="14"/>
  <c r="I51" i="14"/>
  <c r="I39" i="14"/>
  <c r="I54" i="14"/>
  <c r="I42" i="14"/>
  <c r="I30" i="14"/>
  <c r="W13" i="16"/>
  <c r="F13" i="7"/>
  <c r="J68" i="17"/>
  <c r="R68" i="18" s="1"/>
  <c r="L90" i="17"/>
  <c r="L9" i="17" s="1"/>
  <c r="J193" i="17"/>
  <c r="R193" i="18" s="1"/>
  <c r="O198" i="18"/>
  <c r="O202" i="18" s="1"/>
  <c r="O9" i="18"/>
  <c r="O11" i="18" s="1"/>
  <c r="Q140" i="18"/>
  <c r="Q197" i="18" s="1"/>
  <c r="Q10" i="18" s="1"/>
  <c r="L9" i="18"/>
  <c r="L11" i="18" s="1"/>
  <c r="L198" i="18"/>
  <c r="L202" i="18" s="1"/>
  <c r="D9" i="18"/>
  <c r="D11" i="18" s="1"/>
  <c r="D14" i="18" s="1"/>
  <c r="E13" i="18" s="1"/>
  <c r="D198" i="18"/>
  <c r="D202" i="18" s="1"/>
  <c r="N198" i="18"/>
  <c r="N202" i="18" s="1"/>
  <c r="F198" i="18"/>
  <c r="F202" i="18" s="1"/>
  <c r="G198" i="18"/>
  <c r="G202" i="18" s="1"/>
  <c r="D196" i="16"/>
  <c r="D200" i="16" s="1"/>
  <c r="D9" i="16"/>
  <c r="D11" i="16" s="1"/>
  <c r="H180" i="7"/>
  <c r="J180" i="7"/>
  <c r="J88" i="7"/>
  <c r="J23" i="7"/>
  <c r="I112" i="7"/>
  <c r="R111" i="16"/>
  <c r="AM11" i="15"/>
  <c r="AM12" i="15" s="1"/>
  <c r="R100" i="16"/>
  <c r="R119" i="16"/>
  <c r="L112" i="17"/>
  <c r="G122" i="7"/>
  <c r="G140" i="7" s="1"/>
  <c r="G197" i="7" s="1"/>
  <c r="N90" i="17"/>
  <c r="N9" i="17" s="1"/>
  <c r="T89" i="16"/>
  <c r="T9" i="16" s="1"/>
  <c r="U51" i="16" s="1"/>
  <c r="L120" i="17"/>
  <c r="V9" i="16"/>
  <c r="V196" i="16"/>
  <c r="V200" i="16" s="1"/>
  <c r="U161" i="16"/>
  <c r="U144" i="16"/>
  <c r="U183" i="16"/>
  <c r="U47" i="16"/>
  <c r="U73" i="16"/>
  <c r="U127" i="16"/>
  <c r="U68" i="16"/>
  <c r="U78" i="16"/>
  <c r="I90" i="7"/>
  <c r="J70" i="17"/>
  <c r="J56" i="17"/>
  <c r="R23" i="18"/>
  <c r="L101" i="17"/>
  <c r="R115" i="18"/>
  <c r="J120" i="17"/>
  <c r="R120" i="18" s="1"/>
  <c r="J101" i="17"/>
  <c r="R94" i="18"/>
  <c r="J112" i="17"/>
  <c r="R112" i="18" s="1"/>
  <c r="R104" i="18"/>
  <c r="AF11" i="14"/>
  <c r="AE12" i="14"/>
  <c r="U59" i="16" l="1"/>
  <c r="U190" i="16"/>
  <c r="U22" i="16"/>
  <c r="U151" i="16"/>
  <c r="M145" i="17"/>
  <c r="M146" i="17"/>
  <c r="F10" i="7"/>
  <c r="U58" i="16"/>
  <c r="U48" i="16"/>
  <c r="U63" i="16"/>
  <c r="U173" i="16"/>
  <c r="O145" i="17"/>
  <c r="O146" i="17"/>
  <c r="M100" i="17"/>
  <c r="M42" i="17"/>
  <c r="M43" i="17"/>
  <c r="O43" i="17"/>
  <c r="O42" i="17"/>
  <c r="M150" i="17"/>
  <c r="M117" i="17"/>
  <c r="M79" i="17"/>
  <c r="M85" i="17"/>
  <c r="M149" i="17"/>
  <c r="M61" i="17"/>
  <c r="M99" i="17"/>
  <c r="M192" i="17"/>
  <c r="M49" i="17"/>
  <c r="M41" i="17"/>
  <c r="M137" i="17"/>
  <c r="M32" i="17"/>
  <c r="M27" i="17"/>
  <c r="M53" i="17"/>
  <c r="M148" i="17"/>
  <c r="U184" i="16"/>
  <c r="U32" i="16"/>
  <c r="U156" i="16"/>
  <c r="R89" i="16"/>
  <c r="R9" i="16" s="1"/>
  <c r="S20" i="16" s="1"/>
  <c r="T121" i="16"/>
  <c r="T139" i="16" s="1"/>
  <c r="T195" i="16" s="1"/>
  <c r="T196" i="16" s="1"/>
  <c r="T200" i="16" s="1"/>
  <c r="U106" i="16"/>
  <c r="U65" i="16"/>
  <c r="U28" i="16"/>
  <c r="U147" i="16"/>
  <c r="U149" i="16"/>
  <c r="U172" i="16"/>
  <c r="U85" i="16"/>
  <c r="U181" i="16"/>
  <c r="U129" i="16"/>
  <c r="U50" i="16"/>
  <c r="U128" i="16"/>
  <c r="U118" i="16"/>
  <c r="U175" i="16"/>
  <c r="U66" i="16"/>
  <c r="U133" i="16"/>
  <c r="U126" i="16"/>
  <c r="U79" i="16"/>
  <c r="U198" i="16"/>
  <c r="U64" i="16"/>
  <c r="U110" i="16"/>
  <c r="U130" i="16"/>
  <c r="U148" i="16"/>
  <c r="U27" i="16"/>
  <c r="N198" i="17"/>
  <c r="N202" i="17" s="1"/>
  <c r="U114" i="16"/>
  <c r="U95" i="16"/>
  <c r="U165" i="16"/>
  <c r="U96" i="16"/>
  <c r="U20" i="16"/>
  <c r="U38" i="16"/>
  <c r="U49" i="16"/>
  <c r="U146" i="16"/>
  <c r="U124" i="16"/>
  <c r="U80" i="16"/>
  <c r="U9" i="16"/>
  <c r="U187" i="16"/>
  <c r="U186" i="16"/>
  <c r="U162" i="16"/>
  <c r="U167" i="16"/>
  <c r="U61" i="16"/>
  <c r="U116" i="16"/>
  <c r="U52" i="16"/>
  <c r="J140" i="7"/>
  <c r="J197" i="7" s="1"/>
  <c r="J90" i="17"/>
  <c r="R90" i="18" s="1"/>
  <c r="H90" i="7"/>
  <c r="S176" i="16"/>
  <c r="S198" i="16"/>
  <c r="S114" i="16"/>
  <c r="S189" i="16"/>
  <c r="S65" i="16"/>
  <c r="S115" i="16"/>
  <c r="S162" i="16"/>
  <c r="S59" i="16"/>
  <c r="S98" i="16"/>
  <c r="S128" i="16"/>
  <c r="S96" i="16"/>
  <c r="S117" i="16"/>
  <c r="S173" i="16"/>
  <c r="S135" i="16"/>
  <c r="S131" i="16"/>
  <c r="S47" i="16"/>
  <c r="S186" i="16"/>
  <c r="S118" i="16"/>
  <c r="S169" i="16"/>
  <c r="S134" i="16"/>
  <c r="S147" i="16"/>
  <c r="S143" i="16"/>
  <c r="S116" i="16"/>
  <c r="S72" i="16"/>
  <c r="S170" i="16"/>
  <c r="S132" i="16"/>
  <c r="S149" i="16"/>
  <c r="S166" i="16"/>
  <c r="S152" i="16"/>
  <c r="M40" i="17"/>
  <c r="M130" i="17"/>
  <c r="M186" i="17"/>
  <c r="M108" i="17"/>
  <c r="M50" i="17"/>
  <c r="M129" i="17"/>
  <c r="M105" i="17"/>
  <c r="M179" i="17"/>
  <c r="M184" i="17"/>
  <c r="M160" i="17"/>
  <c r="M154" i="17"/>
  <c r="M135" i="17"/>
  <c r="M166" i="17"/>
  <c r="M28" i="17"/>
  <c r="I12" i="7"/>
  <c r="F48" i="15"/>
  <c r="R121" i="16"/>
  <c r="R139" i="16" s="1"/>
  <c r="R195" i="16" s="1"/>
  <c r="H122" i="7"/>
  <c r="H140" i="7" s="1"/>
  <c r="H197" i="7" s="1"/>
  <c r="I48" i="14"/>
  <c r="I13" i="7"/>
  <c r="D48" i="14"/>
  <c r="M94" i="17"/>
  <c r="M136" i="17"/>
  <c r="M144" i="17"/>
  <c r="M65" i="17"/>
  <c r="M96" i="17"/>
  <c r="M133" i="17"/>
  <c r="M67" i="17"/>
  <c r="M21" i="17"/>
  <c r="M159" i="17"/>
  <c r="M174" i="17"/>
  <c r="M74" i="17"/>
  <c r="M104" i="17"/>
  <c r="M162" i="17"/>
  <c r="M168" i="17"/>
  <c r="M153" i="17"/>
  <c r="M111" i="17"/>
  <c r="M178" i="17"/>
  <c r="M44" i="17"/>
  <c r="M190" i="17"/>
  <c r="M170" i="17"/>
  <c r="M188" i="17"/>
  <c r="M60" i="17"/>
  <c r="M97" i="17"/>
  <c r="M73" i="17"/>
  <c r="M171" i="17"/>
  <c r="M191" i="17"/>
  <c r="M59" i="17"/>
  <c r="M143" i="17"/>
  <c r="M63" i="17"/>
  <c r="M126" i="17"/>
  <c r="S48" i="15"/>
  <c r="J48" i="15"/>
  <c r="Q11" i="18"/>
  <c r="Q14" i="18" s="1"/>
  <c r="AN11" i="15"/>
  <c r="M95" i="17"/>
  <c r="M185" i="17"/>
  <c r="M165" i="17"/>
  <c r="M176" i="17"/>
  <c r="M39" i="17"/>
  <c r="M167" i="17"/>
  <c r="M131" i="17"/>
  <c r="M62" i="17"/>
  <c r="M109" i="17"/>
  <c r="M132" i="17"/>
  <c r="M34" i="17"/>
  <c r="M152" i="17"/>
  <c r="M147" i="17"/>
  <c r="M169" i="17"/>
  <c r="M48" i="17"/>
  <c r="M110" i="17"/>
  <c r="M78" i="17"/>
  <c r="M38" i="17"/>
  <c r="M200" i="17"/>
  <c r="M163" i="17"/>
  <c r="M164" i="17"/>
  <c r="M115" i="17"/>
  <c r="M172" i="17"/>
  <c r="M26" i="17"/>
  <c r="M125" i="17"/>
  <c r="M87" i="17"/>
  <c r="M119" i="17"/>
  <c r="M80" i="17"/>
  <c r="M9" i="17"/>
  <c r="I122" i="7"/>
  <c r="I140" i="7" s="1"/>
  <c r="I197" i="7" s="1"/>
  <c r="I198" i="7" s="1"/>
  <c r="I202" i="7" s="1"/>
  <c r="D11" i="7"/>
  <c r="I9" i="7"/>
  <c r="E14" i="18"/>
  <c r="F13" i="18" s="1"/>
  <c r="F14" i="18" s="1"/>
  <c r="G13" i="18" s="1"/>
  <c r="G14" i="18" s="1"/>
  <c r="H13" i="18" s="1"/>
  <c r="H14" i="18" s="1"/>
  <c r="I13" i="18" s="1"/>
  <c r="I14" i="18" s="1"/>
  <c r="J13" i="18" s="1"/>
  <c r="J14" i="18" s="1"/>
  <c r="K13" i="18" s="1"/>
  <c r="K14" i="18" s="1"/>
  <c r="L13" i="18" s="1"/>
  <c r="L14" i="18" s="1"/>
  <c r="M13" i="18" s="1"/>
  <c r="M14" i="18" s="1"/>
  <c r="N13" i="18" s="1"/>
  <c r="N14" i="18" s="1"/>
  <c r="O13" i="18" s="1"/>
  <c r="O14" i="18" s="1"/>
  <c r="P13" i="18" s="1"/>
  <c r="P14" i="18" s="1"/>
  <c r="Q198" i="18"/>
  <c r="Q202" i="18" s="1"/>
  <c r="M52" i="17"/>
  <c r="M20" i="17"/>
  <c r="M189" i="17"/>
  <c r="M151" i="17"/>
  <c r="M55" i="17"/>
  <c r="M107" i="17"/>
  <c r="M177" i="17"/>
  <c r="M127" i="17"/>
  <c r="M81" i="17"/>
  <c r="M116" i="17"/>
  <c r="M158" i="17"/>
  <c r="M64" i="17"/>
  <c r="M33" i="17"/>
  <c r="M175" i="17"/>
  <c r="M195" i="17"/>
  <c r="M86" i="17"/>
  <c r="M98" i="17"/>
  <c r="M187" i="17"/>
  <c r="M69" i="17"/>
  <c r="M66" i="17"/>
  <c r="M106" i="17"/>
  <c r="M173" i="17"/>
  <c r="M22" i="17"/>
  <c r="M23" i="17" s="1"/>
  <c r="M161" i="17"/>
  <c r="M51" i="17"/>
  <c r="M134" i="17"/>
  <c r="M128" i="17"/>
  <c r="M118" i="17"/>
  <c r="M183" i="17"/>
  <c r="J90" i="7"/>
  <c r="L122" i="17"/>
  <c r="L140" i="17" s="1"/>
  <c r="L197" i="17" s="1"/>
  <c r="L198" i="17" s="1"/>
  <c r="L202" i="17" s="1"/>
  <c r="T10" i="16"/>
  <c r="G198" i="7"/>
  <c r="G202" i="7" s="1"/>
  <c r="G10" i="7"/>
  <c r="G11" i="7" s="1"/>
  <c r="M75" i="17"/>
  <c r="O13" i="17"/>
  <c r="O9" i="17"/>
  <c r="O188" i="17"/>
  <c r="O169" i="17"/>
  <c r="O150" i="17"/>
  <c r="O128" i="17"/>
  <c r="O104" i="17"/>
  <c r="O183" i="17"/>
  <c r="O149" i="17"/>
  <c r="O127" i="17"/>
  <c r="O168" i="17"/>
  <c r="O96" i="17"/>
  <c r="O179" i="17"/>
  <c r="O163" i="17"/>
  <c r="O143" i="17"/>
  <c r="O117" i="17"/>
  <c r="O95" i="17"/>
  <c r="O178" i="17"/>
  <c r="O137" i="17"/>
  <c r="O94" i="17"/>
  <c r="O147" i="17"/>
  <c r="O98" i="17"/>
  <c r="O81" i="17"/>
  <c r="O69" i="17"/>
  <c r="O67" i="17"/>
  <c r="O64" i="17"/>
  <c r="O62" i="17"/>
  <c r="O51" i="17"/>
  <c r="O39" i="17"/>
  <c r="O38" i="17"/>
  <c r="O33" i="17"/>
  <c r="O21" i="17"/>
  <c r="O12" i="17"/>
  <c r="O184" i="17"/>
  <c r="O165" i="17"/>
  <c r="O119" i="17"/>
  <c r="O97" i="17"/>
  <c r="O176" i="17"/>
  <c r="O144" i="17"/>
  <c r="O118" i="17"/>
  <c r="O160" i="17"/>
  <c r="O200" i="17"/>
  <c r="O175" i="17"/>
  <c r="O159" i="17"/>
  <c r="O134" i="17"/>
  <c r="O110" i="17"/>
  <c r="O195" i="17"/>
  <c r="O170" i="17"/>
  <c r="O129" i="17"/>
  <c r="O174" i="17"/>
  <c r="O133" i="17"/>
  <c r="O87" i="17"/>
  <c r="O80" i="17"/>
  <c r="O74" i="17"/>
  <c r="O63" i="17"/>
  <c r="O60" i="17"/>
  <c r="O53" i="17"/>
  <c r="O52" i="17"/>
  <c r="O40" i="17"/>
  <c r="O28" i="17"/>
  <c r="O26" i="17"/>
  <c r="N11" i="17"/>
  <c r="O11" i="17"/>
  <c r="O177" i="17"/>
  <c r="O161" i="17"/>
  <c r="O136" i="17"/>
  <c r="O115" i="17"/>
  <c r="O191" i="17"/>
  <c r="O164" i="17"/>
  <c r="O135" i="17"/>
  <c r="O111" i="17"/>
  <c r="O107" i="17"/>
  <c r="O190" i="17"/>
  <c r="O171" i="17"/>
  <c r="O152" i="17"/>
  <c r="O130" i="17"/>
  <c r="O106" i="17"/>
  <c r="O189" i="17"/>
  <c r="O162" i="17"/>
  <c r="O116" i="17"/>
  <c r="O166" i="17"/>
  <c r="O125" i="17"/>
  <c r="O85" i="17"/>
  <c r="O78" i="17"/>
  <c r="O73" i="17"/>
  <c r="O59" i="17"/>
  <c r="O65" i="17"/>
  <c r="O49" i="17"/>
  <c r="O48" i="17"/>
  <c r="O34" i="17"/>
  <c r="O27" i="17"/>
  <c r="O20" i="17"/>
  <c r="O10" i="17"/>
  <c r="O192" i="17"/>
  <c r="O173" i="17"/>
  <c r="O154" i="17"/>
  <c r="O132" i="17"/>
  <c r="O108" i="17"/>
  <c r="O187" i="17"/>
  <c r="O153" i="17"/>
  <c r="O131" i="17"/>
  <c r="O172" i="17"/>
  <c r="O100" i="17"/>
  <c r="O186" i="17"/>
  <c r="O167" i="17"/>
  <c r="O148" i="17"/>
  <c r="O126" i="17"/>
  <c r="O99" i="17"/>
  <c r="O185" i="17"/>
  <c r="O151" i="17"/>
  <c r="O105" i="17"/>
  <c r="O158" i="17"/>
  <c r="O109" i="17"/>
  <c r="O86" i="17"/>
  <c r="O79" i="17"/>
  <c r="O55" i="17"/>
  <c r="O66" i="17"/>
  <c r="O61" i="17"/>
  <c r="O50" i="17"/>
  <c r="O44" i="17"/>
  <c r="O41" i="17"/>
  <c r="O32" i="17"/>
  <c r="O22" i="17"/>
  <c r="W49" i="16"/>
  <c r="W28" i="16"/>
  <c r="W104" i="16"/>
  <c r="W99" i="16"/>
  <c r="W21" i="16"/>
  <c r="W33" i="16"/>
  <c r="W47" i="16"/>
  <c r="W184" i="16"/>
  <c r="W34" i="16"/>
  <c r="W96" i="16"/>
  <c r="W58" i="16"/>
  <c r="W193" i="16"/>
  <c r="W78" i="16"/>
  <c r="W54" i="16"/>
  <c r="W61" i="16"/>
  <c r="W125" i="16"/>
  <c r="W146" i="16"/>
  <c r="W38" i="16"/>
  <c r="W84" i="16"/>
  <c r="W105" i="16"/>
  <c r="W127" i="16"/>
  <c r="W142" i="16"/>
  <c r="W136" i="16"/>
  <c r="W148" i="16"/>
  <c r="W165" i="16"/>
  <c r="W189" i="16"/>
  <c r="W166" i="16"/>
  <c r="W173" i="16"/>
  <c r="W85" i="16"/>
  <c r="W62" i="16"/>
  <c r="W126" i="16"/>
  <c r="W149" i="16"/>
  <c r="W86" i="16"/>
  <c r="W133" i="16"/>
  <c r="W52" i="16"/>
  <c r="W59" i="16"/>
  <c r="W124" i="16"/>
  <c r="W145" i="16"/>
  <c r="W41" i="16"/>
  <c r="W109" i="16"/>
  <c r="W143" i="16"/>
  <c r="W48" i="16"/>
  <c r="W117" i="16"/>
  <c r="W66" i="16"/>
  <c r="W130" i="16"/>
  <c r="W185" i="16"/>
  <c r="W107" i="16"/>
  <c r="W187" i="16"/>
  <c r="W63" i="16"/>
  <c r="W93" i="16"/>
  <c r="W134" i="16"/>
  <c r="W51" i="16"/>
  <c r="W159" i="16"/>
  <c r="W103" i="16"/>
  <c r="W183" i="16"/>
  <c r="W40" i="16"/>
  <c r="W80" i="16"/>
  <c r="W64" i="16"/>
  <c r="W131" i="16"/>
  <c r="W190" i="16"/>
  <c r="W144" i="16"/>
  <c r="W174" i="16"/>
  <c r="W169" i="16"/>
  <c r="W156" i="16"/>
  <c r="W172" i="16"/>
  <c r="W167" i="16"/>
  <c r="W42" i="16"/>
  <c r="W68" i="16"/>
  <c r="W157" i="16"/>
  <c r="W151" i="16"/>
  <c r="W65" i="16"/>
  <c r="W182" i="16"/>
  <c r="W79" i="16"/>
  <c r="W43" i="16"/>
  <c r="W26" i="16"/>
  <c r="W97" i="16"/>
  <c r="W22" i="16"/>
  <c r="W114" i="16"/>
  <c r="W198" i="16"/>
  <c r="W135" i="16"/>
  <c r="W163" i="16"/>
  <c r="W152" i="16"/>
  <c r="W150" i="16"/>
  <c r="W161" i="16"/>
  <c r="W160" i="16"/>
  <c r="W9" i="16"/>
  <c r="W20" i="16"/>
  <c r="W32" i="16"/>
  <c r="W175" i="16"/>
  <c r="W39" i="16"/>
  <c r="W116" i="16"/>
  <c r="W176" i="16"/>
  <c r="W108" i="16"/>
  <c r="W188" i="16"/>
  <c r="W170" i="16"/>
  <c r="W50" i="16"/>
  <c r="W27" i="16"/>
  <c r="W72" i="16"/>
  <c r="W95" i="16"/>
  <c r="W94" i="16"/>
  <c r="W181" i="16"/>
  <c r="W186" i="16"/>
  <c r="W171" i="16"/>
  <c r="W164" i="16"/>
  <c r="V11" i="16"/>
  <c r="W11" i="16" s="1"/>
  <c r="W77" i="16"/>
  <c r="W132" i="16"/>
  <c r="W118" i="16"/>
  <c r="W106" i="16"/>
  <c r="W129" i="16"/>
  <c r="W128" i="16"/>
  <c r="W73" i="16"/>
  <c r="W110" i="16"/>
  <c r="W60" i="16"/>
  <c r="W115" i="16"/>
  <c r="W147" i="16"/>
  <c r="W98" i="16"/>
  <c r="W158" i="16"/>
  <c r="W162" i="16"/>
  <c r="W177" i="16"/>
  <c r="W168" i="16"/>
  <c r="S94" i="16"/>
  <c r="S33" i="16"/>
  <c r="U193" i="16"/>
  <c r="U157" i="16"/>
  <c r="U39" i="16"/>
  <c r="U135" i="16"/>
  <c r="U160" i="16"/>
  <c r="U145" i="16"/>
  <c r="U109" i="16"/>
  <c r="U174" i="16"/>
  <c r="U42" i="16"/>
  <c r="U99" i="16"/>
  <c r="U163" i="16"/>
  <c r="U158" i="16"/>
  <c r="U54" i="16"/>
  <c r="U117" i="16"/>
  <c r="U132" i="16"/>
  <c r="U136" i="16"/>
  <c r="U189" i="16"/>
  <c r="U86" i="16"/>
  <c r="U72" i="16"/>
  <c r="U74" i="16" s="1"/>
  <c r="U169" i="16"/>
  <c r="U77" i="16"/>
  <c r="U105" i="16"/>
  <c r="U188" i="16"/>
  <c r="U84" i="16"/>
  <c r="U170" i="16"/>
  <c r="U115" i="16"/>
  <c r="U119" i="16" s="1"/>
  <c r="U171" i="16"/>
  <c r="U182" i="16"/>
  <c r="U41" i="16"/>
  <c r="U176" i="16"/>
  <c r="U185" i="16"/>
  <c r="U168" i="16"/>
  <c r="U104" i="16"/>
  <c r="U159" i="16"/>
  <c r="U143" i="16"/>
  <c r="U108" i="16"/>
  <c r="U134" i="16"/>
  <c r="U152" i="16"/>
  <c r="U33" i="16"/>
  <c r="U164" i="16"/>
  <c r="U62" i="16"/>
  <c r="U131" i="16"/>
  <c r="U103" i="16"/>
  <c r="U150" i="16"/>
  <c r="U107" i="16"/>
  <c r="U125" i="16"/>
  <c r="U43" i="16"/>
  <c r="U97" i="16"/>
  <c r="U21" i="16"/>
  <c r="U23" i="16" s="1"/>
  <c r="U34" i="16"/>
  <c r="U93" i="16"/>
  <c r="U177" i="16"/>
  <c r="U142" i="16"/>
  <c r="U98" i="16"/>
  <c r="U60" i="16"/>
  <c r="U40" i="16"/>
  <c r="U26" i="16"/>
  <c r="U94" i="16"/>
  <c r="U166" i="16"/>
  <c r="R56" i="18"/>
  <c r="R70" i="18"/>
  <c r="S119" i="16"/>
  <c r="R101" i="18"/>
  <c r="J122" i="17"/>
  <c r="T11" i="16"/>
  <c r="U11" i="16" s="1"/>
  <c r="U10" i="16"/>
  <c r="F11" i="7"/>
  <c r="I10" i="7"/>
  <c r="AN12" i="15"/>
  <c r="AO11" i="15"/>
  <c r="AF12" i="14"/>
  <c r="AG11" i="14"/>
  <c r="U81" i="16" l="1"/>
  <c r="U53" i="16"/>
  <c r="J9" i="17"/>
  <c r="M35" i="17"/>
  <c r="M120" i="17"/>
  <c r="M68" i="17"/>
  <c r="M70" i="17" s="1"/>
  <c r="M193" i="17"/>
  <c r="S130" i="16"/>
  <c r="S187" i="16"/>
  <c r="S164" i="16"/>
  <c r="S40" i="16"/>
  <c r="S34" i="16"/>
  <c r="S62" i="16"/>
  <c r="S63" i="16"/>
  <c r="S60" i="16"/>
  <c r="S165" i="16"/>
  <c r="S80" i="16"/>
  <c r="S93" i="16"/>
  <c r="S52" i="16"/>
  <c r="S61" i="16"/>
  <c r="S184" i="16"/>
  <c r="S107" i="16"/>
  <c r="S110" i="16"/>
  <c r="S125" i="16"/>
  <c r="S137" i="16" s="1"/>
  <c r="R12" i="16"/>
  <c r="S12" i="16" s="1"/>
  <c r="S174" i="16"/>
  <c r="S177" i="16"/>
  <c r="S86" i="16"/>
  <c r="S136" i="16"/>
  <c r="S129" i="16"/>
  <c r="S148" i="16"/>
  <c r="S78" i="16"/>
  <c r="S27" i="16"/>
  <c r="S190" i="16"/>
  <c r="S182" i="16"/>
  <c r="S172" i="16"/>
  <c r="U29" i="16"/>
  <c r="S126" i="16"/>
  <c r="M29" i="17"/>
  <c r="S49" i="16"/>
  <c r="S22" i="16"/>
  <c r="S43" i="16"/>
  <c r="S105" i="16"/>
  <c r="S99" i="16"/>
  <c r="S100" i="16" s="1"/>
  <c r="S121" i="16" s="1"/>
  <c r="S139" i="16" s="1"/>
  <c r="S50" i="16"/>
  <c r="S157" i="16"/>
  <c r="S161" i="16"/>
  <c r="S104" i="16"/>
  <c r="S111" i="16" s="1"/>
  <c r="S193" i="16"/>
  <c r="S144" i="16"/>
  <c r="S97" i="16"/>
  <c r="S64" i="16"/>
  <c r="S156" i="16"/>
  <c r="S151" i="16"/>
  <c r="S188" i="16"/>
  <c r="S41" i="16"/>
  <c r="S58" i="16"/>
  <c r="S79" i="16"/>
  <c r="S68" i="16"/>
  <c r="S85" i="16"/>
  <c r="S87" i="16" s="1"/>
  <c r="S183" i="16"/>
  <c r="S54" i="16"/>
  <c r="S48" i="16"/>
  <c r="S109" i="16"/>
  <c r="S103" i="16"/>
  <c r="S127" i="16"/>
  <c r="S159" i="16"/>
  <c r="S39" i="16"/>
  <c r="S28" i="16"/>
  <c r="S95" i="16"/>
  <c r="S142" i="16"/>
  <c r="S160" i="16"/>
  <c r="S167" i="16"/>
  <c r="S146" i="16"/>
  <c r="S158" i="16"/>
  <c r="S185" i="16"/>
  <c r="S51" i="16"/>
  <c r="S124" i="16"/>
  <c r="S84" i="16"/>
  <c r="S150" i="16"/>
  <c r="S26" i="16"/>
  <c r="S29" i="16" s="1"/>
  <c r="S73" i="16"/>
  <c r="S74" i="16" s="1"/>
  <c r="S38" i="16"/>
  <c r="S171" i="16"/>
  <c r="S9" i="16"/>
  <c r="S77" i="16"/>
  <c r="S168" i="16"/>
  <c r="S21" i="16"/>
  <c r="S23" i="16" s="1"/>
  <c r="S42" i="16"/>
  <c r="S106" i="16"/>
  <c r="S108" i="16"/>
  <c r="S32" i="16"/>
  <c r="S35" i="16" s="1"/>
  <c r="S145" i="16"/>
  <c r="S66" i="16"/>
  <c r="S133" i="16"/>
  <c r="S181" i="16"/>
  <c r="S175" i="16"/>
  <c r="S163" i="16"/>
  <c r="S81" i="16"/>
  <c r="I11" i="7"/>
  <c r="H198" i="7"/>
  <c r="H202" i="7" s="1"/>
  <c r="L10" i="17"/>
  <c r="M10" i="17" s="1"/>
  <c r="M88" i="17"/>
  <c r="M54" i="17"/>
  <c r="M56" i="17" s="1"/>
  <c r="U87" i="16"/>
  <c r="W23" i="16"/>
  <c r="U67" i="16"/>
  <c r="U69" i="16" s="1"/>
  <c r="U35" i="16"/>
  <c r="W81" i="16"/>
  <c r="R196" i="16"/>
  <c r="R200" i="16" s="1"/>
  <c r="R10" i="16"/>
  <c r="M138" i="17"/>
  <c r="M82" i="17"/>
  <c r="M155" i="17"/>
  <c r="M112" i="17"/>
  <c r="M180" i="17"/>
  <c r="M101" i="17"/>
  <c r="M122" i="17" s="1"/>
  <c r="U137" i="16"/>
  <c r="O75" i="17"/>
  <c r="M45" i="17"/>
  <c r="U191" i="16"/>
  <c r="U153" i="16"/>
  <c r="W35" i="16"/>
  <c r="O35" i="17"/>
  <c r="J198" i="7"/>
  <c r="J202" i="7" s="1"/>
  <c r="U100" i="16"/>
  <c r="U111" i="16"/>
  <c r="W74" i="16"/>
  <c r="U178" i="16"/>
  <c r="W29" i="16"/>
  <c r="W87" i="16"/>
  <c r="W53" i="16"/>
  <c r="W55" i="16" s="1"/>
  <c r="O88" i="17"/>
  <c r="O120" i="17"/>
  <c r="O101" i="17"/>
  <c r="O193" i="17"/>
  <c r="U44" i="16"/>
  <c r="W119" i="16"/>
  <c r="W111" i="16"/>
  <c r="W100" i="16"/>
  <c r="W153" i="16"/>
  <c r="W44" i="16"/>
  <c r="U55" i="16"/>
  <c r="O138" i="17"/>
  <c r="O155" i="17"/>
  <c r="O112" i="17"/>
  <c r="W191" i="16"/>
  <c r="W137" i="16"/>
  <c r="O180" i="17"/>
  <c r="O23" i="17"/>
  <c r="O54" i="17"/>
  <c r="O56" i="17" s="1"/>
  <c r="O29" i="17"/>
  <c r="O45" i="17"/>
  <c r="W178" i="16"/>
  <c r="W67" i="16"/>
  <c r="W69" i="16" s="1"/>
  <c r="O82" i="17"/>
  <c r="O68" i="17"/>
  <c r="O70" i="17" s="1"/>
  <c r="R9" i="18"/>
  <c r="K191" i="17"/>
  <c r="K172" i="17"/>
  <c r="K153" i="17"/>
  <c r="K131" i="17"/>
  <c r="K107" i="17"/>
  <c r="K188" i="17"/>
  <c r="K169" i="17"/>
  <c r="K150" i="17"/>
  <c r="K128" i="17"/>
  <c r="K183" i="17"/>
  <c r="K160" i="17"/>
  <c r="K127" i="17"/>
  <c r="K96" i="17"/>
  <c r="K173" i="17"/>
  <c r="K115" i="17"/>
  <c r="K200" i="17"/>
  <c r="K175" i="17"/>
  <c r="K159" i="17"/>
  <c r="K134" i="17"/>
  <c r="K110" i="17"/>
  <c r="K195" i="17"/>
  <c r="K158" i="17"/>
  <c r="K109" i="17"/>
  <c r="K170" i="17"/>
  <c r="K129" i="17"/>
  <c r="K85" i="17"/>
  <c r="K65" i="17"/>
  <c r="K32" i="17"/>
  <c r="K63" i="17"/>
  <c r="K69" i="17"/>
  <c r="K51" i="17"/>
  <c r="K74" i="17"/>
  <c r="K80" i="17"/>
  <c r="K49" i="17"/>
  <c r="K27" i="17"/>
  <c r="K9" i="17"/>
  <c r="K176" i="17"/>
  <c r="K149" i="17"/>
  <c r="K118" i="17"/>
  <c r="K192" i="17"/>
  <c r="K165" i="17"/>
  <c r="K136" i="17"/>
  <c r="K108" i="17"/>
  <c r="K190" i="17"/>
  <c r="K171" i="17"/>
  <c r="K152" i="17"/>
  <c r="K130" i="17"/>
  <c r="K106" i="17"/>
  <c r="K185" i="17"/>
  <c r="K147" i="17"/>
  <c r="K98" i="17"/>
  <c r="K162" i="17"/>
  <c r="K116" i="17"/>
  <c r="K79" i="17"/>
  <c r="K50" i="17"/>
  <c r="K22" i="17"/>
  <c r="K52" i="17"/>
  <c r="K67" i="17"/>
  <c r="K39" i="17"/>
  <c r="K53" i="17"/>
  <c r="K73" i="17"/>
  <c r="K48" i="17"/>
  <c r="K20" i="17"/>
  <c r="K187" i="17"/>
  <c r="K135" i="17"/>
  <c r="K177" i="17"/>
  <c r="K119" i="17"/>
  <c r="K179" i="17"/>
  <c r="K143" i="17"/>
  <c r="K95" i="17"/>
  <c r="K125" i="17"/>
  <c r="K137" i="17"/>
  <c r="K62" i="17"/>
  <c r="K87" i="17"/>
  <c r="K61" i="17"/>
  <c r="K86" i="17"/>
  <c r="K34" i="17"/>
  <c r="K164" i="17"/>
  <c r="K154" i="17"/>
  <c r="K163" i="17"/>
  <c r="K166" i="17"/>
  <c r="K94" i="17"/>
  <c r="K81" i="17"/>
  <c r="K66" i="17"/>
  <c r="K132" i="17"/>
  <c r="K148" i="17"/>
  <c r="K133" i="17"/>
  <c r="K55" i="17"/>
  <c r="K64" i="17"/>
  <c r="K40" i="17"/>
  <c r="K168" i="17"/>
  <c r="K111" i="17"/>
  <c r="K161" i="17"/>
  <c r="K104" i="17"/>
  <c r="K167" i="17"/>
  <c r="K126" i="17"/>
  <c r="K174" i="17"/>
  <c r="K189" i="17"/>
  <c r="K105" i="17"/>
  <c r="K44" i="17"/>
  <c r="K26" i="17"/>
  <c r="K38" i="17"/>
  <c r="K59" i="17"/>
  <c r="K78" i="17"/>
  <c r="K100" i="17"/>
  <c r="K97" i="17"/>
  <c r="K117" i="17"/>
  <c r="K178" i="17"/>
  <c r="K41" i="17"/>
  <c r="K33" i="17"/>
  <c r="K60" i="17"/>
  <c r="K144" i="17"/>
  <c r="K184" i="17"/>
  <c r="K186" i="17"/>
  <c r="K99" i="17"/>
  <c r="K151" i="17"/>
  <c r="K21" i="17"/>
  <c r="K28" i="17"/>
  <c r="J12" i="17"/>
  <c r="K12" i="17" s="1"/>
  <c r="R122" i="18"/>
  <c r="J140" i="17"/>
  <c r="L11" i="17"/>
  <c r="M11" i="17" s="1"/>
  <c r="AP11" i="15"/>
  <c r="AO12" i="15"/>
  <c r="AG12" i="14"/>
  <c r="AH11" i="14"/>
  <c r="K145" i="17" l="1"/>
  <c r="K146" i="17"/>
  <c r="M140" i="17"/>
  <c r="M197" i="17" s="1"/>
  <c r="S44" i="16"/>
  <c r="S89" i="16" s="1"/>
  <c r="S53" i="16"/>
  <c r="S55" i="16" s="1"/>
  <c r="S67" i="16"/>
  <c r="S69" i="16" s="1"/>
  <c r="K42" i="17"/>
  <c r="K43" i="17"/>
  <c r="S153" i="16"/>
  <c r="S178" i="16"/>
  <c r="S195" i="16" s="1"/>
  <c r="U121" i="16"/>
  <c r="U139" i="16" s="1"/>
  <c r="U195" i="16" s="1"/>
  <c r="S191" i="16"/>
  <c r="M90" i="17"/>
  <c r="R13" i="16"/>
  <c r="S13" i="16" s="1"/>
  <c r="S10" i="16"/>
  <c r="R11" i="16"/>
  <c r="S11" i="16" s="1"/>
  <c r="U89" i="16"/>
  <c r="W89" i="16"/>
  <c r="O122" i="17"/>
  <c r="O140" i="17" s="1"/>
  <c r="O197" i="17" s="1"/>
  <c r="O90" i="17"/>
  <c r="W121" i="16"/>
  <c r="W139" i="16" s="1"/>
  <c r="W195" i="16" s="1"/>
  <c r="K75" i="17"/>
  <c r="K29" i="17"/>
  <c r="K155" i="17"/>
  <c r="K88" i="17"/>
  <c r="K82" i="17"/>
  <c r="K120" i="17"/>
  <c r="K138" i="17"/>
  <c r="K23" i="17"/>
  <c r="K35" i="17"/>
  <c r="K180" i="17"/>
  <c r="K193" i="17"/>
  <c r="K68" i="17"/>
  <c r="K70" i="17" s="1"/>
  <c r="K45" i="17"/>
  <c r="K112" i="17"/>
  <c r="K101" i="17"/>
  <c r="K54" i="17"/>
  <c r="K56" i="17" s="1"/>
  <c r="R140" i="18"/>
  <c r="J197" i="17"/>
  <c r="AP12" i="15"/>
  <c r="AQ11" i="15"/>
  <c r="AI11" i="14"/>
  <c r="AH12" i="14"/>
  <c r="S196" i="16" l="1"/>
  <c r="S200" i="16" s="1"/>
  <c r="M198" i="17"/>
  <c r="M202" i="17" s="1"/>
  <c r="O198" i="17"/>
  <c r="O202" i="17" s="1"/>
  <c r="U196" i="16"/>
  <c r="U200" i="16" s="1"/>
  <c r="W196" i="16"/>
  <c r="W200" i="16" s="1"/>
  <c r="K122" i="17"/>
  <c r="K140" i="17" s="1"/>
  <c r="K197" i="17" s="1"/>
  <c r="K90" i="17"/>
  <c r="J10" i="17"/>
  <c r="J198" i="17"/>
  <c r="R197" i="18"/>
  <c r="AQ12" i="15"/>
  <c r="AR11" i="15"/>
  <c r="AI12" i="14"/>
  <c r="AJ11" i="14"/>
  <c r="K198" i="17" l="1"/>
  <c r="K202" i="17" s="1"/>
  <c r="R198" i="18"/>
  <c r="J202" i="17"/>
  <c r="R10" i="18"/>
  <c r="K10" i="17"/>
  <c r="J11" i="17"/>
  <c r="J13" i="17"/>
  <c r="K13" i="17" s="1"/>
  <c r="AR12" i="15"/>
  <c r="AS11" i="15"/>
  <c r="AJ12" i="14"/>
  <c r="AK11" i="14"/>
  <c r="R202" i="18" l="1"/>
  <c r="R11" i="18"/>
  <c r="K11" i="17"/>
  <c r="AS12" i="15"/>
  <c r="AT11" i="15"/>
  <c r="AK12" i="14"/>
  <c r="AL11" i="14"/>
  <c r="AT12" i="15" l="1"/>
  <c r="AU11" i="15"/>
  <c r="AL12" i="14"/>
  <c r="AM11" i="14"/>
  <c r="AU12" i="15" l="1"/>
  <c r="AV11" i="15"/>
  <c r="AV12" i="15" s="1"/>
  <c r="AM12" i="14"/>
  <c r="AN11" i="14"/>
  <c r="AN12" i="14" s="1"/>
  <c r="B19" i="18"/>
  <c r="B18" i="18" l="1"/>
  <c r="B18" i="16"/>
  <c r="B19" i="16"/>
  <c r="B23" i="16" l="1"/>
  <c r="B23" i="18"/>
  <c r="B89" i="16"/>
  <c r="B90" i="18"/>
</calcChain>
</file>

<file path=xl/comments1.xml><?xml version="1.0" encoding="utf-8"?>
<comments xmlns="http://schemas.openxmlformats.org/spreadsheetml/2006/main">
  <authors>
    <author>hrubyda</author>
  </authors>
  <commentList>
    <comment ref="B12" authorId="0" shapeId="0">
      <text>
        <r>
          <rPr>
            <sz val="10"/>
            <color indexed="81"/>
            <rFont val="Calibri"/>
            <family val="2"/>
            <scheme val="minor"/>
          </rPr>
          <t>State, Federal or other grants due to the school.</t>
        </r>
      </text>
    </comment>
    <comment ref="B31" authorId="0" shapeId="0">
      <text>
        <r>
          <rPr>
            <sz val="10"/>
            <color indexed="81"/>
            <rFont val="Calibri"/>
            <family val="2"/>
            <scheme val="minor"/>
          </rPr>
          <t>Land, Building, Loan(s) related</t>
        </r>
      </text>
    </comment>
    <comment ref="B32" authorId="0" shapeId="0">
      <text>
        <r>
          <rPr>
            <sz val="10"/>
            <color indexed="81"/>
            <rFont val="Calibri"/>
            <family val="2"/>
            <scheme val="minor"/>
          </rPr>
          <t xml:space="preserve">Capital Leases, Advanced Billing, Due to Affiliate/CMO, </t>
        </r>
        <r>
          <rPr>
            <sz val="8"/>
            <color indexed="81"/>
            <rFont val="Tahoma"/>
            <family val="2"/>
          </rPr>
          <t xml:space="preserve">
</t>
        </r>
      </text>
    </comment>
  </commentList>
</comments>
</file>

<file path=xl/comments2.xml><?xml version="1.0" encoding="utf-8"?>
<comments xmlns="http://schemas.openxmlformats.org/spreadsheetml/2006/main">
  <authors>
    <author>DHruby</author>
    <author>Gasper Martinez</author>
  </authors>
  <commentList>
    <comment ref="C30" authorId="0" shapeId="0">
      <text>
        <r>
          <rPr>
            <b/>
            <sz val="12"/>
            <color indexed="81"/>
            <rFont val="Calibri"/>
            <family val="2"/>
            <scheme val="minor"/>
          </rPr>
          <t>ADM
The total number of school days within a given term - usually a school month or school year - that a student's name is on the current roll of a class, regardless of his/her being present or absent, is the "number of days in membership" for that student.</t>
        </r>
        <r>
          <rPr>
            <sz val="9"/>
            <color indexed="81"/>
            <rFont val="Tahoma"/>
            <family val="2"/>
          </rPr>
          <t xml:space="preserve">
</t>
        </r>
      </text>
    </comment>
    <comment ref="C33" authorId="0" shapeId="0">
      <text>
        <r>
          <rPr>
            <b/>
            <sz val="12"/>
            <color indexed="81"/>
            <rFont val="Calibri"/>
            <family val="2"/>
            <scheme val="minor"/>
          </rPr>
          <t>ADA
Attendance is the presence of a student on days when school is in session. A student is counted as present only when he/she is actually at school, present at another activity sponsored by the school as part of the school's program, or personally supervised by a member of the staff.</t>
        </r>
        <r>
          <rPr>
            <sz val="9"/>
            <color indexed="81"/>
            <rFont val="Tahoma"/>
            <family val="2"/>
          </rPr>
          <t xml:space="preserve">
</t>
        </r>
      </text>
    </comment>
    <comment ref="C41" authorId="1" shapeId="0">
      <text>
        <r>
          <rPr>
            <b/>
            <sz val="12"/>
            <color indexed="81"/>
            <rFont val="Calibri"/>
            <family val="2"/>
            <scheme val="minor"/>
          </rPr>
          <t>Free and Reduced Cannot be greater than 100% Combined.</t>
        </r>
      </text>
    </comment>
    <comment ref="C44" authorId="1" shapeId="0">
      <text>
        <r>
          <rPr>
            <b/>
            <sz val="12"/>
            <color indexed="81"/>
            <rFont val="Calibri"/>
            <family val="2"/>
            <scheme val="minor"/>
          </rPr>
          <t>Free and Reduced Cannot be 
greater than 100% Combined.</t>
        </r>
      </text>
    </comment>
  </commentList>
</comments>
</file>

<file path=xl/comments3.xml><?xml version="1.0" encoding="utf-8"?>
<comments xmlns="http://schemas.openxmlformats.org/spreadsheetml/2006/main">
  <authors>
    <author>DHruby</author>
    <author>Gasper Martinez</author>
  </authors>
  <commentList>
    <comment ref="C30" authorId="0" shapeId="0">
      <text>
        <r>
          <rPr>
            <b/>
            <sz val="12"/>
            <color indexed="81"/>
            <rFont val="Calibri"/>
            <family val="2"/>
            <scheme val="minor"/>
          </rPr>
          <t xml:space="preserve">ADM
</t>
        </r>
        <r>
          <rPr>
            <sz val="12"/>
            <color indexed="81"/>
            <rFont val="Calibri"/>
            <family val="2"/>
            <scheme val="minor"/>
          </rPr>
          <t>The total number of school days within a given term - usually a school month or school year - that a student's name is on the current roll of a class, regardless of his/her being present or absent, is the "number of days in membership" for that student.</t>
        </r>
        <r>
          <rPr>
            <sz val="9"/>
            <color indexed="81"/>
            <rFont val="Tahoma"/>
            <family val="2"/>
          </rPr>
          <t xml:space="preserve">
</t>
        </r>
      </text>
    </comment>
    <comment ref="C33" authorId="0" shapeId="0">
      <text>
        <r>
          <rPr>
            <b/>
            <sz val="12"/>
            <color indexed="81"/>
            <rFont val="Calibri"/>
            <family val="2"/>
            <scheme val="minor"/>
          </rPr>
          <t xml:space="preserve">ADA
</t>
        </r>
        <r>
          <rPr>
            <sz val="12"/>
            <color indexed="81"/>
            <rFont val="Calibri"/>
            <family val="2"/>
            <scheme val="minor"/>
          </rPr>
          <t>Attendance is the presence of a student on days when school is in session. A student is counted as present only when he/she is actually at school, present at another activity sponsored by the school as part of the school's program, or personally supervised by a member of the staff.</t>
        </r>
        <r>
          <rPr>
            <sz val="9"/>
            <color indexed="81"/>
            <rFont val="Tahoma"/>
            <family val="2"/>
          </rPr>
          <t xml:space="preserve">
</t>
        </r>
      </text>
    </comment>
    <comment ref="C41" authorId="1" shapeId="0">
      <text>
        <r>
          <rPr>
            <b/>
            <sz val="12"/>
            <color indexed="81"/>
            <rFont val="Calibri"/>
            <family val="2"/>
            <scheme val="minor"/>
          </rPr>
          <t>Free and Reduced Cannot be greater than 100% Combined.</t>
        </r>
      </text>
    </comment>
    <comment ref="C44" authorId="1" shapeId="0">
      <text>
        <r>
          <rPr>
            <b/>
            <sz val="12"/>
            <color indexed="81"/>
            <rFont val="Calibri"/>
            <family val="2"/>
            <scheme val="minor"/>
          </rPr>
          <t>Free and Reduced Cannot be 
greater than 100% Combined.</t>
        </r>
      </text>
    </comment>
  </commentList>
</comments>
</file>

<file path=xl/comments4.xml><?xml version="1.0" encoding="utf-8"?>
<comments xmlns="http://schemas.openxmlformats.org/spreadsheetml/2006/main">
  <authors>
    <author>hrubyda</author>
    <author>Hruby, David</author>
  </authors>
  <commentList>
    <comment ref="B94"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5"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6"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9"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4"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8"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10"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B145" authorId="1"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List>
</comments>
</file>

<file path=xl/comments5.xml><?xml version="1.0" encoding="utf-8"?>
<comments xmlns="http://schemas.openxmlformats.org/spreadsheetml/2006/main">
  <authors>
    <author>hrubyda</author>
  </authors>
  <commentList>
    <comment ref="B93"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4"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5"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8"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3"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7"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09"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6.xml><?xml version="1.0" encoding="utf-8"?>
<comments xmlns="http://schemas.openxmlformats.org/spreadsheetml/2006/main">
  <authors>
    <author>hrubyda</author>
  </authors>
  <commentList>
    <comment ref="B93"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4"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5"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8"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3"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7"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09"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sharedStrings.xml><?xml version="1.0" encoding="utf-8"?>
<sst xmlns="http://schemas.openxmlformats.org/spreadsheetml/2006/main" count="830" uniqueCount="378">
  <si>
    <t>Yearly and Quarterly Financial Reporting Template</t>
  </si>
  <si>
    <t>Contact Name:</t>
  </si>
  <si>
    <t>Enter Name Here</t>
  </si>
  <si>
    <t>Contact Email:</t>
  </si>
  <si>
    <t>Enter Email Here</t>
  </si>
  <si>
    <t>Contact Phone:</t>
  </si>
  <si>
    <t>Enter Phone Number Here</t>
  </si>
  <si>
    <t>BALANCE SHEET</t>
  </si>
  <si>
    <t>Prior Year</t>
  </si>
  <si>
    <t>Q1</t>
  </si>
  <si>
    <t>Q2</t>
  </si>
  <si>
    <t>Q3</t>
  </si>
  <si>
    <t>Q4</t>
  </si>
  <si>
    <t>ASSETS</t>
  </si>
  <si>
    <t>CURRENT ASSETS</t>
  </si>
  <si>
    <t xml:space="preserve">Cash and cash equivalents </t>
  </si>
  <si>
    <t>Grants and contracts receivable</t>
  </si>
  <si>
    <t>Accounts receivables</t>
  </si>
  <si>
    <t>Prepaid Expenses</t>
  </si>
  <si>
    <t>Contributions and other receivables</t>
  </si>
  <si>
    <t>TOTAL CURRENT ASSETS</t>
  </si>
  <si>
    <t>PROPERTY, BUILDING AND EQUIPMENT, net</t>
  </si>
  <si>
    <t>OTHER ASSETS</t>
  </si>
  <si>
    <t>TOTAL ASSETS</t>
  </si>
  <si>
    <t>LIABILITIES AND NET ASSETS</t>
  </si>
  <si>
    <t>CURRENT LIABILITIES</t>
  </si>
  <si>
    <t>Accounts payable and accrued expenses</t>
  </si>
  <si>
    <t>Accrued payroll and benefits</t>
  </si>
  <si>
    <t>Dreferred Revenue</t>
  </si>
  <si>
    <t>Current maturities of long-term debt</t>
  </si>
  <si>
    <t>Short Term Debt - Bonds, Notes Payable</t>
  </si>
  <si>
    <t xml:space="preserve">Other </t>
  </si>
  <si>
    <t>TOTAL CURRENT LIABILITIES</t>
  </si>
  <si>
    <t>LONG-TERM DEBT and NOTES PAYABLE, net current maturities</t>
  </si>
  <si>
    <t>TOTAL LIABILITIES</t>
  </si>
  <si>
    <t>NET ASSETS</t>
  </si>
  <si>
    <t>Unrestricted</t>
  </si>
  <si>
    <t>Temporarily restricted</t>
  </si>
  <si>
    <t>TOTAL NET ASSETS</t>
  </si>
  <si>
    <t>TOTAL LIABILITIES AND NET ASSETS</t>
  </si>
  <si>
    <t>Total Revenue</t>
  </si>
  <si>
    <t>Total Expenses</t>
  </si>
  <si>
    <t>Net Income</t>
  </si>
  <si>
    <t>Total Year</t>
  </si>
  <si>
    <t>Original</t>
  </si>
  <si>
    <t>Current</t>
  </si>
  <si>
    <t>Variance</t>
  </si>
  <si>
    <t>Original vs. PY</t>
  </si>
  <si>
    <t>Current vs. PY</t>
  </si>
  <si>
    <t>REVENUE</t>
  </si>
  <si>
    <t>Title I</t>
  </si>
  <si>
    <t>Fundraising</t>
  </si>
  <si>
    <t>EXPENSES</t>
  </si>
  <si>
    <t>ADMINISTRATIVE STAFF PERSONNEL COSTS</t>
  </si>
  <si>
    <t>Executive Management</t>
  </si>
  <si>
    <t>Instructional Management</t>
  </si>
  <si>
    <t>Deans, Directors &amp; Coordinators</t>
  </si>
  <si>
    <t>CFO / Director of Finance</t>
  </si>
  <si>
    <t>Operation / Business Manager</t>
  </si>
  <si>
    <t>Administrative Staff</t>
  </si>
  <si>
    <t>INSTRUCTIONAL PERSONNEL COSTS</t>
  </si>
  <si>
    <t>Teachers - Regular</t>
  </si>
  <si>
    <t>Teachers - SPED</t>
  </si>
  <si>
    <t>Substitute Teachers</t>
  </si>
  <si>
    <t>Teaching Assistants</t>
  </si>
  <si>
    <t>Specialty Teachers</t>
  </si>
  <si>
    <t>Aides</t>
  </si>
  <si>
    <t>Therapists &amp; Counselors</t>
  </si>
  <si>
    <t>NON-INSTRUCTIONAL PERSONNEL COSTS</t>
  </si>
  <si>
    <t>Nurse</t>
  </si>
  <si>
    <t>Librarian</t>
  </si>
  <si>
    <t>Custodian</t>
  </si>
  <si>
    <t>Security</t>
  </si>
  <si>
    <t>PAYROLL TAXES AND BENEFITS</t>
  </si>
  <si>
    <t>CONTRACTED SERVICES</t>
  </si>
  <si>
    <t xml:space="preserve">Accounting / Audit </t>
  </si>
  <si>
    <t>Legal</t>
  </si>
  <si>
    <t>Management Company Fee</t>
  </si>
  <si>
    <t>Nurse Services</t>
  </si>
  <si>
    <t>Food Service / School Lunch</t>
  </si>
  <si>
    <t>Payroll Services</t>
  </si>
  <si>
    <t>Special Ed Services</t>
  </si>
  <si>
    <t>Titlement Services (i.e. Title I)</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</si>
  <si>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</si>
  <si>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</si>
  <si>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</si>
  <si>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</si>
  <si>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</si>
  <si>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</si>
  <si>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</si>
  <si>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</si>
  <si>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</si>
  <si>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</si>
  <si>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</si>
  <si>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</si>
  <si>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</si>
  <si>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</si>
  <si>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</si>
  <si>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</si>
  <si>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</si>
  <si>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</si>
  <si>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</si>
  <si>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FACILITY OPERATION &amp; MAINTENANCE</t>
  </si>
  <si>
    <t>Insurance</t>
  </si>
  <si>
    <t>Building and Land Rent / Lease</t>
  </si>
  <si>
    <t xml:space="preserve">Repairs &amp; Maintenance </t>
  </si>
  <si>
    <t>Utilities</t>
  </si>
  <si>
    <t>DEPRECIATION &amp; AMORTIZATION</t>
  </si>
  <si>
    <t>TOTALS AND VARIANCE ANALYSIS</t>
  </si>
  <si>
    <t>Current Budget</t>
  </si>
  <si>
    <t>BUDGET / OPERATING PLAN</t>
  </si>
  <si>
    <t>SUMMARY</t>
  </si>
  <si>
    <t>Revenue Per Pupil</t>
  </si>
  <si>
    <t>Expenses Per Pupil</t>
  </si>
  <si>
    <t>Details (if needed)</t>
  </si>
  <si>
    <t>Prior Year 
Actual</t>
  </si>
  <si>
    <t>1000 - LOCAL TAXES</t>
  </si>
  <si>
    <t>1100 - Local Property Tax</t>
  </si>
  <si>
    <t>1900 - Other Local Taxes</t>
  </si>
  <si>
    <t>Custom LOCAL TAXES</t>
  </si>
  <si>
    <t>2000 - LOCAL SUPPORT - NON-TAX</t>
  </si>
  <si>
    <t xml:space="preserve">2200 - Sale Of Goods, Supplies, &amp; Services - Unassigned </t>
  </si>
  <si>
    <t xml:space="preserve">2500 - Gifts Grants, and Donations (Local)   </t>
  </si>
  <si>
    <t>Custom LOCAL SUPPORT - NON-TAX</t>
  </si>
  <si>
    <t>3000 - STATE REVENUE - GENERAL PURPOSE</t>
  </si>
  <si>
    <t xml:space="preserve">3100 - Apportionment   </t>
  </si>
  <si>
    <t xml:space="preserve">3121 - Special Education - General Apportionment  </t>
  </si>
  <si>
    <t>Custom STATE REVENUE - GENERAL PURPOSE</t>
  </si>
  <si>
    <t>4000 - STATE REVENUE - SPECIAL PURPOSE</t>
  </si>
  <si>
    <t xml:space="preserve">4121 - Special Education - State   </t>
  </si>
  <si>
    <t xml:space="preserve">4155 - Learning Assistance   </t>
  </si>
  <si>
    <t>4165 - Transitional Bilingual</t>
  </si>
  <si>
    <t xml:space="preserve">4174 - Highly Capable      </t>
  </si>
  <si>
    <t>4199 - Transportation - Operations</t>
  </si>
  <si>
    <t>Custom STATE REVENUE - SPECIAL PURPOSE</t>
  </si>
  <si>
    <t>5000 - FEDERAL REVENUE - GENERAL PURPOSE</t>
  </si>
  <si>
    <t xml:space="preserve">5200 - General Purpose Direct Fed. Grants - Unassigned  </t>
  </si>
  <si>
    <t>Title II</t>
  </si>
  <si>
    <t>Title III</t>
  </si>
  <si>
    <t>IDEA Funding</t>
  </si>
  <si>
    <t>CSP</t>
  </si>
  <si>
    <t xml:space="preserve">Total 5200 - General Purpose Direct Fed. Grants - Unassigned  </t>
  </si>
  <si>
    <t>Custom FEDERAL REVENUE - GENERAL PURPOSE</t>
  </si>
  <si>
    <t>6000 - FEDERAL REVENUE - SPECIAL PURPOSE</t>
  </si>
  <si>
    <t xml:space="preserve">6100 - Special Purpose - OSPI Unassigned    </t>
  </si>
  <si>
    <t xml:space="preserve">6198 - School Food Services     </t>
  </si>
  <si>
    <t>Free Breakfast Reimbursement</t>
  </si>
  <si>
    <t>Reduced Breakfast Reimbursement</t>
  </si>
  <si>
    <t>Paid Breakfast Reimbursement</t>
  </si>
  <si>
    <t xml:space="preserve">Free Lunch Reimbursement </t>
  </si>
  <si>
    <t>Reduced Lunch Reimbursement</t>
  </si>
  <si>
    <t>Paid Lunch Reimbursement</t>
  </si>
  <si>
    <t>Snack Reimbursement</t>
  </si>
  <si>
    <t xml:space="preserve">Total 6198 - School Food Services     </t>
  </si>
  <si>
    <t>Custom FEDERAL REVENUE - SPECIAL PURPOSE</t>
  </si>
  <si>
    <t>7000 - OTHER SCHOOL DISTRICTS</t>
  </si>
  <si>
    <t xml:space="preserve">7100 - Program Participation, Unassigned </t>
  </si>
  <si>
    <t>Custom OTHER SCHOOL DISTRICTS</t>
  </si>
  <si>
    <t>8000 - OTHER ENTITIES</t>
  </si>
  <si>
    <t xml:space="preserve">8100 - Governmental Entities      </t>
  </si>
  <si>
    <t xml:space="preserve">8200 - Private Foundations  </t>
  </si>
  <si>
    <t xml:space="preserve">8500 - Educational Service Districts   </t>
  </si>
  <si>
    <t>Custom OTHER ENTITIES</t>
  </si>
  <si>
    <t>9000 - OTHER FINANCING SOURCES</t>
  </si>
  <si>
    <t xml:space="preserve">9500 - Long-Term Financing      </t>
  </si>
  <si>
    <t>9900 - Transfers</t>
  </si>
  <si>
    <t>Custom OTHER FINANCING SOURCES</t>
  </si>
  <si>
    <t>Other - Administrative</t>
  </si>
  <si>
    <t xml:space="preserve">Other - Instructional </t>
  </si>
  <si>
    <t xml:space="preserve">Other - Non-Instructional </t>
  </si>
  <si>
    <t>TOTAL PERSONNEL EXPENSES</t>
  </si>
  <si>
    <t>Social Security</t>
  </si>
  <si>
    <t>Medicare</t>
  </si>
  <si>
    <t>State Unemployment</t>
  </si>
  <si>
    <t>Worker's Compensation Insurance</t>
  </si>
  <si>
    <t>Custom Other Tax #1</t>
  </si>
  <si>
    <t>Custom Other Tax #2</t>
  </si>
  <si>
    <t>Health Insurance</t>
  </si>
  <si>
    <t>Dental Insurance</t>
  </si>
  <si>
    <t>Vision Insurance</t>
  </si>
  <si>
    <t>Life Insurance</t>
  </si>
  <si>
    <t>Retirement Contribution</t>
  </si>
  <si>
    <t>Custom Fringe #1</t>
  </si>
  <si>
    <t>Custom Fringe #2</t>
  </si>
  <si>
    <t>TOTAL PERSONNEL, TAX &amp; BENEFIT EXPENSES</t>
  </si>
  <si>
    <t>Custom Contracted Services #1</t>
  </si>
  <si>
    <t>Custom Contracted Services #2</t>
  </si>
  <si>
    <t>Custom Contracted Services #3</t>
  </si>
  <si>
    <t xml:space="preserve">Equipment / Furniture   </t>
  </si>
  <si>
    <t>Custom Operations #1</t>
  </si>
  <si>
    <t>Custom Operations #2</t>
  </si>
  <si>
    <t>Custom Operations #3</t>
  </si>
  <si>
    <t>Janitorial Services</t>
  </si>
  <si>
    <t>Security Services</t>
  </si>
  <si>
    <t>Custom Facilities Operations #1</t>
  </si>
  <si>
    <t>Custom Facilities Operations #2</t>
  </si>
  <si>
    <t>Custom Facilities Operations #3</t>
  </si>
  <si>
    <t>RESERVES / CONTIGENCY</t>
  </si>
  <si>
    <t>NET OPERATING INCOME (before Depreciation)</t>
  </si>
  <si>
    <t>NET OPERATING INCOME (including Depreciation)</t>
  </si>
  <si>
    <t>ENROLLMENT</t>
  </si>
  <si>
    <t>Kindergarten</t>
  </si>
  <si>
    <t>1st Grade</t>
  </si>
  <si>
    <t>2nd Grade</t>
  </si>
  <si>
    <t>3rd Grade</t>
  </si>
  <si>
    <t>4th Grade</t>
  </si>
  <si>
    <t>5th Grade</t>
  </si>
  <si>
    <t>6th Grade</t>
  </si>
  <si>
    <t>7th Grade</t>
  </si>
  <si>
    <t>8th Grade</t>
  </si>
  <si>
    <t>9th Grade</t>
  </si>
  <si>
    <t>10th Grade</t>
  </si>
  <si>
    <t>11th Grade</t>
  </si>
  <si>
    <t>12th Grade</t>
  </si>
  <si>
    <t>NOTES</t>
  </si>
  <si>
    <t>Total</t>
  </si>
  <si>
    <t>Current 
Budget - TY</t>
  </si>
  <si>
    <t>Original 
Budget - TY</t>
  </si>
  <si>
    <t>PY Actuals</t>
  </si>
  <si>
    <t>Original Budget</t>
  </si>
  <si>
    <t>Annual Salary</t>
  </si>
  <si>
    <t>FTE</t>
  </si>
  <si>
    <t>DO NOT TOUCH; ADD LINES ABOVE</t>
  </si>
  <si>
    <t>Position Title/Description</t>
  </si>
  <si>
    <t>Position Category
(Categories Match With the Categories on the Budget Tabs)</t>
  </si>
  <si>
    <r>
      <t xml:space="preserve">* If there are </t>
    </r>
    <r>
      <rPr>
        <b/>
        <u/>
        <sz val="12"/>
        <color rgb="FFC00000"/>
        <rFont val="Calibri"/>
        <family val="2"/>
        <scheme val="minor"/>
      </rPr>
      <t>NO</t>
    </r>
    <r>
      <rPr>
        <b/>
        <sz val="12"/>
        <color rgb="FFC00000"/>
        <rFont val="Calibri"/>
        <family val="2"/>
        <scheme val="minor"/>
      </rPr>
      <t xml:space="preserve"> budget revisions at the time of a quarterly submittal, leave the 'CURRENT' Column (G) </t>
    </r>
    <r>
      <rPr>
        <b/>
        <u/>
        <sz val="12"/>
        <color rgb="FFC00000"/>
        <rFont val="Calibri"/>
        <family val="2"/>
        <scheme val="minor"/>
      </rPr>
      <t>COMPLETELY BLANK</t>
    </r>
    <r>
      <rPr>
        <b/>
        <sz val="12"/>
        <color rgb="FFC00000"/>
        <rFont val="Calibri"/>
        <family val="2"/>
        <scheme val="minor"/>
      </rPr>
      <t xml:space="preserve">.  If the Current Column (G) is left blank the Original Budget numbers will appear in the Current and Original columns on the Quarterly Report Tab.  If utilizing the CURRENT column (G), the entire column needs to be completed.  </t>
    </r>
  </si>
  <si>
    <t>•</t>
  </si>
  <si>
    <t>Enter information into the GRAY cells ONLY.  All other cells are locked and should remain locked.</t>
  </si>
  <si>
    <t>Cells containing RED triangles in the upper right corner contain guidance on that particular line item.</t>
  </si>
  <si>
    <t>School Info Tab</t>
  </si>
  <si>
    <t>Budget &amp; Quarterly Report  
Template Instructions</t>
  </si>
  <si>
    <t>Balance Sheet Tab</t>
  </si>
  <si>
    <t>All 'Notes' and 'Details (if needed)' columns are editable.  Adding as much detail as possible in these columns is encouraged.</t>
  </si>
  <si>
    <t>General Instructions for Budget &amp; Quarterly Report Template</t>
  </si>
  <si>
    <t>Enter in the school's contact name, email and phone number.</t>
  </si>
  <si>
    <t xml:space="preserve">This is a standard balance sheet.  The format of this template should closely resemble the Statement of Financial Position that auditors will be required to complete for the school's year-end audit.  </t>
  </si>
  <si>
    <t>Column B; Enter in the position title.</t>
  </si>
  <si>
    <t xml:space="preserve">Column D ('Original Budget'); Enter in the annual salary for that given position.  </t>
  </si>
  <si>
    <t xml:space="preserve">Column E ('Original Budget'); Enter in the FTE (i.e. 1.0, 0.5) for that given position.  </t>
  </si>
  <si>
    <t xml:space="preserve">The four successive columns (F - I) will be filled out as the quarters of that fiscal year are completed.  </t>
  </si>
  <si>
    <t xml:space="preserve">Columns G and H ('Current Budget'); If the school implements a board approved revised budget during the school year, use these two columns to re-enter salary and FTE information.  Changes (i.e additions or subtractions) to the original staffing plan should be reflected in these columns.  </t>
  </si>
  <si>
    <t>Column D; Enter in prior year numbers, if and when available.</t>
  </si>
  <si>
    <t>Column D; Enter in prior year actuals, if and when available, for comparison analysis to current year.</t>
  </si>
  <si>
    <t>Column G; This column is only to be used if the school implements a board approved revised budget during the school year.  Those new or revised numbers should be entered in this column and the ENTIRE revised budget MUST be entered into this column for the template to work properly.</t>
  </si>
  <si>
    <t>1st Quarter 
(9/1 - 11/30)</t>
  </si>
  <si>
    <t>2nd Quarter 
(12/1 - 2/28)</t>
  </si>
  <si>
    <t>3rd Quarter 
(3/1 - 5/31)</t>
  </si>
  <si>
    <t>4th Quarter 
(6/1 - 8/31)</t>
  </si>
  <si>
    <r>
      <t xml:space="preserve">Columns  D - G; Enter in actual information for the school by quarter.  
Quarters consist of: </t>
    </r>
    <r>
      <rPr>
        <b/>
        <sz val="11"/>
        <rFont val="Calibri"/>
        <family val="2"/>
        <scheme val="minor"/>
      </rPr>
      <t>Q1</t>
    </r>
    <r>
      <rPr>
        <sz val="11"/>
        <rFont val="Calibri"/>
        <family val="2"/>
        <scheme val="minor"/>
      </rPr>
      <t xml:space="preserve"> - Sept. 1 - Nov. 30, </t>
    </r>
    <r>
      <rPr>
        <b/>
        <sz val="11"/>
        <rFont val="Calibri"/>
        <family val="2"/>
        <scheme val="minor"/>
      </rPr>
      <t>Q2</t>
    </r>
    <r>
      <rPr>
        <sz val="11"/>
        <rFont val="Calibri"/>
        <family val="2"/>
        <scheme val="minor"/>
      </rPr>
      <t xml:space="preserve"> - Dec. 1 - Feb. 28, </t>
    </r>
    <r>
      <rPr>
        <b/>
        <sz val="11"/>
        <rFont val="Calibri"/>
        <family val="2"/>
        <scheme val="minor"/>
      </rPr>
      <t>Q3</t>
    </r>
    <r>
      <rPr>
        <sz val="11"/>
        <rFont val="Calibri"/>
        <family val="2"/>
        <scheme val="minor"/>
      </rPr>
      <t xml:space="preserve"> - March 1 - May 31, </t>
    </r>
    <r>
      <rPr>
        <b/>
        <sz val="11"/>
        <rFont val="Calibri"/>
        <family val="2"/>
        <scheme val="minor"/>
      </rPr>
      <t>Q4</t>
    </r>
    <r>
      <rPr>
        <sz val="11"/>
        <rFont val="Calibri"/>
        <family val="2"/>
        <scheme val="minor"/>
      </rPr>
      <t xml:space="preserve"> - June 1 - Aug. 31.</t>
    </r>
  </si>
  <si>
    <t>Select the major headings below (i.e. 'School Info Tab', 'Balance Sheet Tab', etc. to be brought directly to the tab itself.</t>
  </si>
  <si>
    <t>ENROLLMENT and STUDENT POPULATION</t>
  </si>
  <si>
    <t>DO NOT TOUCH ---&gt;</t>
  </si>
  <si>
    <t>Total Elementary Enrollment</t>
  </si>
  <si>
    <t>Total Middle School Enrollment</t>
  </si>
  <si>
    <t>Total High School Enrollment</t>
  </si>
  <si>
    <t>Total Enrollment</t>
  </si>
  <si>
    <t>STUDENT POPULATION</t>
  </si>
  <si>
    <t>Average Daily Membership %</t>
  </si>
  <si>
    <t>Average Daily Membership (ADM)</t>
  </si>
  <si>
    <t>Average Daily Attendance %</t>
  </si>
  <si>
    <t>Average Daily Attendance (ADA)</t>
  </si>
  <si>
    <t>Special Education Students %</t>
  </si>
  <si>
    <t>Special Education Student Count (SPED)</t>
  </si>
  <si>
    <t>English Language Learner %</t>
  </si>
  <si>
    <t>English Language Learner Count (ELL)</t>
  </si>
  <si>
    <t>% Student Qualifying for Free Lunch</t>
  </si>
  <si>
    <t>Student Count Qualifying for Free Lunch</t>
  </si>
  <si>
    <t>% Student Qualifying for Reduced Lunch</t>
  </si>
  <si>
    <t>Student Count Qualifying for Reduced Lunch</t>
  </si>
  <si>
    <t>Free and Reduced Lunch Student %</t>
  </si>
  <si>
    <t>Student Count Qualifying for Free or Reduced Lunch</t>
  </si>
  <si>
    <t>Learning Assistance Program</t>
  </si>
  <si>
    <t>Learning Assistance Program Count</t>
  </si>
  <si>
    <t>Transitional Bilingual</t>
  </si>
  <si>
    <t>Transitional Bilingual Count</t>
  </si>
  <si>
    <t>Highly Capable</t>
  </si>
  <si>
    <t>Highly Capable Count</t>
  </si>
  <si>
    <t>Student Transportation</t>
  </si>
  <si>
    <t>Student Transportation Count</t>
  </si>
  <si>
    <t>October</t>
  </si>
  <si>
    <t>September</t>
  </si>
  <si>
    <t>November</t>
  </si>
  <si>
    <t>December</t>
  </si>
  <si>
    <t>January</t>
  </si>
  <si>
    <t>February</t>
  </si>
  <si>
    <t>March</t>
  </si>
  <si>
    <t>April</t>
  </si>
  <si>
    <t>May</t>
  </si>
  <si>
    <t>June</t>
  </si>
  <si>
    <t>July</t>
  </si>
  <si>
    <t>August</t>
  </si>
  <si>
    <t>CURRENT YEAR ACTUALS</t>
  </si>
  <si>
    <t>Original 
Budget</t>
  </si>
  <si>
    <t>Current 
Budget</t>
  </si>
  <si>
    <t>Prior 
Year</t>
  </si>
  <si>
    <t xml:space="preserve">Under the Student Population section, certain designations, i.e. Average Daily Membership, contain comments in the cells where the line name exists.  These comments are provided for additional guidance.  </t>
  </si>
  <si>
    <t>Actuals 
YTD</t>
  </si>
  <si>
    <t>Change in Net Enrollment  (Budget/Prior Quarter)</t>
  </si>
  <si>
    <r>
      <rPr>
        <u/>
        <sz val="11"/>
        <rFont val="Calibri"/>
        <family val="2"/>
        <scheme val="minor"/>
      </rPr>
      <t xml:space="preserve">Student Population Section
</t>
    </r>
    <r>
      <rPr>
        <sz val="11"/>
        <rFont val="Calibri"/>
        <family val="2"/>
        <scheme val="minor"/>
      </rPr>
      <t xml:space="preserve">Enter in cells D29 - L60 (gray only) the anticipated percentage of students for each population designation.  These percentages entered will automatically generate the number of students anticipated for that designation based on the total enrollment entered.  </t>
    </r>
  </si>
  <si>
    <r>
      <rPr>
        <u/>
        <sz val="11"/>
        <rFont val="Calibri"/>
        <family val="2"/>
        <scheme val="minor"/>
      </rPr>
      <t xml:space="preserve">Enrollment Section
</t>
    </r>
    <r>
      <rPr>
        <sz val="11"/>
        <rFont val="Calibri"/>
        <family val="2"/>
        <scheme val="minor"/>
      </rPr>
      <t xml:space="preserve">Enter in cells D8 - G20 (gray only) the actual enrollment by grade for Prior Year and the anticipated enrollment for current year (Original Budget and Current Budget [if necessary]).  
This 'Current Budget' column is only to be used if the school implements a board approved revised enrollment plan and budget during the school year.  Those new or revised numbers should be entered in this column and the ENTIRE revised enrollment plan MUST be entered into this column for the template to work properly.
For each quarterly submission, update the enrollment numbers with actual information in cells I8-L20.    
</t>
    </r>
  </si>
  <si>
    <t>As of 11/30</t>
  </si>
  <si>
    <t>As of 2/28</t>
  </si>
  <si>
    <t>As of 5/31</t>
  </si>
  <si>
    <t>As of 8/31</t>
  </si>
  <si>
    <t>CHECK vs. Budget
(Must Be Zero)</t>
  </si>
  <si>
    <t>Description of Assumptions</t>
  </si>
  <si>
    <t>Cash Flow Adjustments</t>
  </si>
  <si>
    <t>Beginning Cash Balance</t>
  </si>
  <si>
    <t>Ending Cash Balance</t>
  </si>
  <si>
    <t>TOTAL</t>
  </si>
  <si>
    <t>Sept. + Subsequent Items</t>
  </si>
  <si>
    <t>PROJECTED BUDGET / OPERATING PLAN FOR INITIAL CHARTER PERIOD</t>
  </si>
  <si>
    <t>YEAR 1</t>
  </si>
  <si>
    <t>YEAR 2</t>
  </si>
  <si>
    <t>YEAR 3</t>
  </si>
  <si>
    <t>YEAR 4</t>
  </si>
  <si>
    <t>YEAR 5</t>
  </si>
  <si>
    <t>Position Description</t>
  </si>
  <si>
    <t>Position Category
(Categories Match Up to the Categories on the Five Year Budget)</t>
  </si>
  <si>
    <t>Starting 
Salary</t>
  </si>
  <si>
    <t>Number of FTE</t>
  </si>
  <si>
    <t>Salary Totals</t>
  </si>
  <si>
    <t>Year 1</t>
  </si>
  <si>
    <t>Year 2</t>
  </si>
  <si>
    <t>Year 3</t>
  </si>
  <si>
    <t>Year 4</t>
  </si>
  <si>
    <t>Year 5</t>
  </si>
  <si>
    <t>Yearly Raise %</t>
  </si>
  <si>
    <t>Change in Net Enrollment from Prior Year</t>
  </si>
  <si>
    <t>Current School Year:</t>
  </si>
  <si>
    <t>Enrollment 2015-16</t>
  </si>
  <si>
    <t>5 YR Enrollment</t>
  </si>
  <si>
    <t>Personnel 2015-16</t>
  </si>
  <si>
    <t>5 YR Personnel</t>
  </si>
  <si>
    <t xml:space="preserve">Column D; Enter in the starting salary for that given position.  </t>
  </si>
  <si>
    <t>Column E - I; Enter in the full-time equivalent (FTE) for that particular position for the given year.</t>
  </si>
  <si>
    <t xml:space="preserve">Cells M3 - Q3; Enter in the anticipated percentage of salary increases for that given year.  The table below row 3 will automatically calculate given the percentage entered, FTE and starting salary indicated.  </t>
  </si>
  <si>
    <t>5 YR Budget</t>
  </si>
  <si>
    <t>Budget 2015-16</t>
  </si>
  <si>
    <t xml:space="preserve">Mirroring the 'Budget 2015-16' tab there are TWO major sections; Revenue and Expenses.  Both sections MUST be completed.  </t>
  </si>
  <si>
    <t>In the row 'Current School Year', select the fiscal year the school is currently reporting.</t>
  </si>
  <si>
    <r>
      <rPr>
        <u/>
        <sz val="11"/>
        <rFont val="Calibri"/>
        <family val="2"/>
        <scheme val="minor"/>
      </rPr>
      <t>Enrollment Section</t>
    </r>
    <r>
      <rPr>
        <sz val="11"/>
        <rFont val="Calibri"/>
        <family val="2"/>
        <scheme val="minor"/>
      </rPr>
      <t xml:space="preserve">; Enter in cells D8 - H20 the anticipated enrollment for the proposed school by grade by year.  </t>
    </r>
  </si>
  <si>
    <r>
      <t xml:space="preserve">Column C; Select from the drop down a category for which that position falls into.  Categories contained in the dropdown align with the 'Budget 2015-16' and 'Quarterly Report' tabs.  
</t>
    </r>
    <r>
      <rPr>
        <i/>
        <sz val="11"/>
        <rFont val="Calibri"/>
        <family val="2"/>
        <scheme val="minor"/>
      </rPr>
      <t>* NOTE - Before selecting a category be sure to select the 'Budget 2015-16' tab to see where each category falls under in terms of the Personnel section (lines 93 - 118).</t>
    </r>
  </si>
  <si>
    <r>
      <rPr>
        <u/>
        <sz val="11"/>
        <rFont val="Calibri"/>
        <family val="2"/>
        <scheme val="minor"/>
      </rPr>
      <t>Student Population Section</t>
    </r>
    <r>
      <rPr>
        <sz val="11"/>
        <rFont val="Calibri"/>
        <family val="2"/>
        <scheme val="minor"/>
      </rPr>
      <t xml:space="preserve">; Enter in cells D29 - H60 (gray only) the anticipated percentage of students for each population designation.  These percentages entered will automatically generate the number of students anticipated for that designation based on the total enrollment entered.  </t>
    </r>
  </si>
  <si>
    <r>
      <t xml:space="preserve">Column C; Select from the drop down a category for which that position falls into.  Categories contained in the dropdown align with the '5 YR Budget' tab.  
</t>
    </r>
    <r>
      <rPr>
        <i/>
        <sz val="11"/>
        <rFont val="Calibri"/>
        <family val="2"/>
        <scheme val="minor"/>
      </rPr>
      <t>**PLEASE NOTE** - Before selecting a category be sure to select the '5 YR Budget' tab to see where each category falls under in terms of the Personnel section.</t>
    </r>
  </si>
  <si>
    <t xml:space="preserve">Column B; All line descriptions are locked and are to remain locked.  Lines shaded gray and named 'Custom' can be edited on the '5 YR Budget' tab.  Changes will be reflected on the 'Budget 2015-16' and 'Quarterly Report' tabs.  </t>
  </si>
  <si>
    <t xml:space="preserve">Column F; Enter numbers that the school is going to adopt as part of it's official budget.  All cells shaded in gray are input cells.  * NOTE - Personnel expenses (lines 93 - 118) are tied to the 'Personnel 2015-16' tab and are not editable.  </t>
  </si>
  <si>
    <r>
      <t xml:space="preserve">Column B; All line descriptions are locked and are to remain locked </t>
    </r>
    <r>
      <rPr>
        <i/>
        <u/>
        <sz val="11"/>
        <rFont val="Calibri"/>
        <family val="2"/>
        <scheme val="minor"/>
      </rPr>
      <t>except</t>
    </r>
    <r>
      <rPr>
        <sz val="11"/>
        <rFont val="Calibri"/>
        <family val="2"/>
        <scheme val="minor"/>
      </rPr>
      <t xml:space="preserve"> those shaded gray and named 'Custom'.  Those lines can be edited.  Changes will be reflected on the 'Budget 2015-16' and 'Quarterly Report' tabs.  </t>
    </r>
  </si>
  <si>
    <t>Columns D - H; Enter in the projected revenues and expenses for the upcoming five years of the school.</t>
  </si>
  <si>
    <t>Quarterly Report</t>
  </si>
  <si>
    <t>Column B; All line descriptions are tied to the '5 YR Budget' tab, are locked and are to remain locked.</t>
  </si>
  <si>
    <t>Cash Flow 2015-16</t>
  </si>
  <si>
    <t>Cash Flow 2016-17</t>
  </si>
  <si>
    <t>Columns D - P; Enter the revenues and expenses the school anticipates receiving and incurring during 2015-16 in the corresponding months.  The amounts received and incurred, as a whole, should tie out to the figures projected in the 'Budget 2015-16' tab.  As a checks and balances, column R will compare the 'Budget 2015-16' tab (Original or Current Budget) versus the total column, column Q, of the Cash Flow tab to ensure accuracy.</t>
  </si>
  <si>
    <t xml:space="preserve">The 'Budget 2015-16' tab consists of TWO major sections; Revenue and Expenses.  BOTH sections MUST be completed.  </t>
  </si>
  <si>
    <t xml:space="preserve">The '5 YR Budget' tab consists of TWO major sections; Revenue and Expenses.  BOTH sections MUST be completed.  </t>
  </si>
  <si>
    <t>Columns D - P; Enter the revenues and expenses the school anticipates receiving and incurring during 2016-17 in the corresponding months.  The amounts received and incurred, as a whole, should tie out to the figures projected in the '5 YR Budget' tab, 2016-17.  As a checks and balances, column R will compare the '5 YR Budget' tab, column D (2016-17) versus the total column, column Q, of the Cash Flow tab to ensure accuracy.</t>
  </si>
  <si>
    <t xml:space="preserve">The 'Budget 2015-16' and 'Quarterly Report' tabs, reference and request 'Current Budget' information.  'Current' denotes a 'Revised' Budget which would be School Board approved.  </t>
  </si>
  <si>
    <r>
      <t xml:space="preserve">Schools operating in 2015-16; Complete </t>
    </r>
    <r>
      <rPr>
        <b/>
        <u/>
        <sz val="11"/>
        <rFont val="Calibri"/>
        <family val="2"/>
        <scheme val="minor"/>
      </rPr>
      <t>ALL</t>
    </r>
    <r>
      <rPr>
        <sz val="11"/>
        <rFont val="Calibri"/>
        <family val="2"/>
        <scheme val="minor"/>
      </rPr>
      <t xml:space="preserve"> tabs.</t>
    </r>
  </si>
  <si>
    <t>Complete ALL SEVEN tabs in RED, YELLOW, ORANGE, BLUE, GREEN (2) and PURPLE.</t>
  </si>
  <si>
    <t xml:space="preserve">The GREEN tabs, 'Yearly Budget' and 'Quarterly Report', reference and request 'Current Budget' information.  'Current' denotes a 'Revised' Budget which would be School Board approved.  </t>
  </si>
  <si>
    <t>Enrollment</t>
  </si>
  <si>
    <t>Personnel</t>
  </si>
  <si>
    <t>Yearly Budget</t>
  </si>
  <si>
    <t xml:space="preserve">The 'Yearly Budget' tab consists of TWO major sections; Revenue and Expenses.  BOTH sections MUST be completed.  </t>
  </si>
  <si>
    <t xml:space="preserve">Column B; All line descriptions are locked and are to remain locked except those shaded gray and named 'Custom'.  Those lines can be edited.  </t>
  </si>
  <si>
    <t xml:space="preserve">Column F; Enter numbers that the school is going to adopt as part of it's official budget.  All cells shaded in gray are input cells.  * NOTE - Personnel expenses (lines 92 - 121) are tied to the 'Personnel' tab and are not editable.  </t>
  </si>
  <si>
    <t>Cash Flow</t>
  </si>
  <si>
    <r>
      <t xml:space="preserve">Column C; Select from the drop down a category for which that position falls into.  Categories contained in the dropdown align with the 'Yearly Budget' and 'Quarterly Report' tabs.  
</t>
    </r>
    <r>
      <rPr>
        <i/>
        <sz val="11"/>
        <rFont val="Calibri"/>
        <family val="2"/>
        <scheme val="minor"/>
      </rPr>
      <t>* NOTE - Before selecting a category be sure to select the 'Yearly Budget' tab to see where each category falls under in terms of the Personnel section (lines 92 - 121).</t>
    </r>
  </si>
  <si>
    <t xml:space="preserve">Mirroring the 'Yearly Budget' tab there are TWO major sections; Revenue and Expenses.  Both sections MUST be completed.  </t>
  </si>
  <si>
    <t>Column B; All line descriptions are tied to the 'Yearly Budget' tab, are locked and are to remain locked.</t>
  </si>
  <si>
    <t>Columns D - P; Enter the revenues and expenses the school anticipates receiving and incurring during the current school year in the corresponding months.  The amounts received and incurred, as a whole, should tie out to the figures projected in the 'Yearly Budget' tab.  As a checks and balances, column R will compare the 'Yearly Budget' tab (Original or Current Budget) versus the total column, column Q, of the Cash Flow tab to ensure accuracy.</t>
  </si>
  <si>
    <t>Exited Transitional Bilingual</t>
  </si>
  <si>
    <t>Exited Transitional Bilingual Count</t>
  </si>
  <si>
    <t>2019-20</t>
  </si>
  <si>
    <t>Enter School Name Here</t>
  </si>
  <si>
    <t xml:space="preserve">4198 - School Food Service      </t>
  </si>
  <si>
    <t>Oversight Fee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</si>
</sst>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3" formatCode="_(* #,##0.00_);_(* \(#,##0.00\);_(* &quot;-&quot;??_);_(@_)"/>
    <numFmt numFmtId="164" formatCode="_(* #,##0.00_);_(* \(#,##0.00\);_(* &quot;-&quot;_);_(@_)"/>
    <numFmt numFmtId="165" formatCode="0.0"/>
    <numFmt numFmtId="166" formatCode="0_);\(0\)"/>
    <numFmt numFmtId="167" formatCode="_(* #,##0_);_(* \(#,##0\);_(* &quot;-&quot;??_);_(@_)"/>
    <numFmt numFmtId="168" formatCode="_(&quot;$&quot;* #,##0_);_(&quot;$&quot;* \(#,##0\);_(&quot;$&quot;* &quot;-&quot;??_);_(@_)"/>
  </numFmts>
  <fonts count="47" x14ac:knownFonts="1">
    <font>
      <sz val="11"/>
      <color theme="1"/>
      <name val="Calibri"/>
      <family val="2"/>
      <scheme val="minor"/>
    </font>
    <font>
      <sz val="10"/>
      <name val="Arial"/>
      <family val="2"/>
    </font>
    <font>
      <sz val="10"/>
      <name val="Calibri"/>
      <family val="2"/>
      <scheme val="minor"/>
    </font>
    <font>
      <b/>
      <sz val="22"/>
      <name val="Calibri"/>
      <family val="2"/>
      <scheme val="minor"/>
    </font>
    <font>
      <b/>
      <sz val="12"/>
      <name val="Calibri"/>
      <family val="2"/>
      <scheme val="minor"/>
    </font>
    <font>
      <b/>
      <sz val="24"/>
      <name val="Calibri"/>
      <family val="2"/>
      <scheme val="minor"/>
    </font>
    <font>
      <sz val="10"/>
      <name val="Arial"/>
      <family val="2"/>
    </font>
    <font>
      <sz val="8"/>
      <color indexed="81"/>
      <name val="Tahoma"/>
      <family val="2"/>
    </font>
    <font>
      <sz val="11"/>
      <color theme="1"/>
      <name val="Calibri"/>
      <family val="2"/>
      <scheme val="minor"/>
    </font>
    <font>
      <sz val="11"/>
      <name val="Calibri"/>
      <family val="2"/>
      <scheme val="minor"/>
    </font>
    <font>
      <sz val="11"/>
      <color rgb="FFC00000"/>
      <name val="Calibri"/>
      <family val="2"/>
      <scheme val="minor"/>
    </font>
    <font>
      <b/>
      <sz val="18"/>
      <color theme="1"/>
      <name val="Calibri"/>
      <family val="2"/>
      <scheme val="minor"/>
    </font>
    <font>
      <b/>
      <sz val="16"/>
      <color theme="1"/>
      <name val="Calibri"/>
      <family val="2"/>
      <scheme val="minor"/>
    </font>
    <font>
      <b/>
      <sz val="12"/>
      <color indexed="8"/>
      <name val="Calibri"/>
      <family val="2"/>
      <scheme val="minor"/>
    </font>
    <font>
      <b/>
      <u/>
      <sz val="11"/>
      <name val="Calibri"/>
      <family val="2"/>
      <scheme val="minor"/>
    </font>
    <font>
      <b/>
      <sz val="11"/>
      <name val="Calibri"/>
      <family val="2"/>
      <scheme val="minor"/>
    </font>
    <font>
      <sz val="11"/>
      <color indexed="8"/>
      <name val="Calibri"/>
      <family val="2"/>
      <scheme val="minor"/>
    </font>
    <font>
      <b/>
      <sz val="11"/>
      <color indexed="81"/>
      <name val="Calibri"/>
      <family val="2"/>
      <scheme val="minor"/>
    </font>
    <font>
      <sz val="11"/>
      <color indexed="81"/>
      <name val="Calibri"/>
      <family val="2"/>
      <scheme val="minor"/>
    </font>
    <font>
      <u val="singleAccounting"/>
      <sz val="11"/>
      <name val="Calibri"/>
      <family val="2"/>
      <scheme val="minor"/>
    </font>
    <font>
      <sz val="11"/>
      <name val="Arial"/>
      <family val="2"/>
    </font>
    <font>
      <b/>
      <sz val="18"/>
      <color theme="0"/>
      <name val="Calibri"/>
      <family val="2"/>
      <scheme val="minor"/>
    </font>
    <font>
      <sz val="12"/>
      <color theme="1"/>
      <name val="Calibri"/>
      <family val="2"/>
      <scheme val="minor"/>
    </font>
    <font>
      <b/>
      <sz val="12"/>
      <color theme="0"/>
      <name val="Calibri"/>
      <family val="2"/>
      <scheme val="minor"/>
    </font>
    <font>
      <b/>
      <sz val="11"/>
      <color rgb="FFC00000"/>
      <name val="Calibri"/>
      <family val="2"/>
      <scheme val="minor"/>
    </font>
    <font>
      <b/>
      <sz val="16"/>
      <name val="Calibri"/>
      <family val="2"/>
      <scheme val="minor"/>
    </font>
    <font>
      <sz val="10"/>
      <color indexed="81"/>
      <name val="Calibri"/>
      <family val="2"/>
      <scheme val="minor"/>
    </font>
    <font>
      <b/>
      <sz val="12"/>
      <color rgb="FFC00000"/>
      <name val="Calibri"/>
      <family val="2"/>
      <scheme val="minor"/>
    </font>
    <font>
      <b/>
      <u/>
      <sz val="12"/>
      <color rgb="FFC00000"/>
      <name val="Calibri"/>
      <family val="2"/>
      <scheme val="minor"/>
    </font>
    <font>
      <sz val="14"/>
      <name val="Calibri"/>
      <family val="2"/>
      <scheme val="minor"/>
    </font>
    <font>
      <b/>
      <u/>
      <sz val="14"/>
      <name val="Calibri"/>
      <family val="2"/>
      <scheme val="minor"/>
    </font>
    <font>
      <u/>
      <sz val="11"/>
      <color theme="10"/>
      <name val="Calibri"/>
      <family val="2"/>
      <scheme val="minor"/>
    </font>
    <font>
      <b/>
      <u/>
      <sz val="14"/>
      <color rgb="FF0000FF"/>
      <name val="Calibri"/>
      <family val="2"/>
      <scheme val="minor"/>
    </font>
    <font>
      <i/>
      <sz val="11"/>
      <name val="Calibri"/>
      <family val="2"/>
      <scheme val="minor"/>
    </font>
    <font>
      <b/>
      <sz val="11"/>
      <color theme="1"/>
      <name val="Calibri"/>
      <family val="2"/>
      <scheme val="minor"/>
    </font>
    <font>
      <sz val="16"/>
      <name val="Calibri"/>
      <family val="2"/>
      <scheme val="minor"/>
    </font>
    <font>
      <b/>
      <sz val="20"/>
      <color theme="0"/>
      <name val="Calibri"/>
      <family val="2"/>
      <scheme val="minor"/>
    </font>
    <font>
      <sz val="11"/>
      <name val="Calibri"/>
      <family val="2"/>
    </font>
    <font>
      <b/>
      <sz val="12"/>
      <color indexed="81"/>
      <name val="Calibri"/>
      <family val="2"/>
      <scheme val="minor"/>
    </font>
    <font>
      <sz val="9"/>
      <color indexed="81"/>
      <name val="Tahoma"/>
      <family val="2"/>
    </font>
    <font>
      <b/>
      <u/>
      <sz val="12"/>
      <name val="Calibri"/>
      <family val="2"/>
      <scheme val="minor"/>
    </font>
    <font>
      <sz val="12"/>
      <name val="Calibri"/>
      <family val="2"/>
      <scheme val="minor"/>
    </font>
    <font>
      <u/>
      <sz val="11"/>
      <name val="Calibri"/>
      <family val="2"/>
      <scheme val="minor"/>
    </font>
    <font>
      <sz val="12"/>
      <color indexed="81"/>
      <name val="Calibri"/>
      <family val="2"/>
      <scheme val="minor"/>
    </font>
    <font>
      <b/>
      <sz val="18"/>
      <name val="Calibri"/>
      <family val="2"/>
      <scheme val="minor"/>
    </font>
    <font>
      <u/>
      <sz val="6"/>
      <color theme="10"/>
      <name val="Arial"/>
      <family val="2"/>
    </font>
    <font>
      <i/>
      <u/>
      <sz val="11"/>
      <name val="Calibri"/>
      <family val="2"/>
      <scheme val="minor"/>
    </font>
  </fonts>
  <fills count="14">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auto="1"/>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indexed="65"/>
        <bgColor auto="1"/>
      </patternFill>
    </fill>
    <fill>
      <patternFill patternType="solid">
        <fgColor rgb="FF333F4F"/>
        <bgColor indexed="64"/>
      </patternFill>
    </fill>
    <fill>
      <patternFill patternType="solid">
        <fgColor rgb="FFFFFF99"/>
        <bgColor auto="1"/>
      </patternFill>
    </fill>
    <fill>
      <patternFill patternType="solid">
        <fgColor theme="4" tint="0.39997558519241921"/>
        <bgColor indexed="64"/>
      </patternFill>
    </fill>
    <fill>
      <patternFill patternType="solid">
        <fgColor theme="6" tint="0.59999389629810485"/>
        <bgColor indexed="64"/>
      </patternFill>
    </fill>
  </fills>
  <borders count="111">
    <border>
      <left/>
      <right/>
      <top/>
      <bottom/>
      <diagonal/>
    </border>
    <border>
      <left style="medium">
        <color auto="1"/>
      </left>
      <right/>
      <top/>
      <bottom/>
      <diagonal/>
    </border>
    <border>
      <left/>
      <right style="medium">
        <color auto="1"/>
      </right>
      <top/>
      <bottom/>
      <diagonal/>
    </border>
    <border>
      <left/>
      <right/>
      <top/>
      <bottom style="medium">
        <color indexed="64"/>
      </bottom>
      <diagonal/>
    </border>
    <border>
      <left/>
      <right/>
      <top/>
      <bottom style="double">
        <color indexed="64"/>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diagonal/>
    </border>
    <border>
      <left/>
      <right/>
      <top style="thin">
        <color auto="1"/>
      </top>
      <bottom style="double">
        <color auto="1"/>
      </bottom>
      <diagonal/>
    </border>
    <border>
      <left style="medium">
        <color auto="1"/>
      </left>
      <right style="thin">
        <color indexed="64"/>
      </right>
      <top/>
      <bottom/>
      <diagonal/>
    </border>
    <border>
      <left style="medium">
        <color auto="1"/>
      </left>
      <right style="thin">
        <color indexed="64"/>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bottom style="thin">
        <color auto="1"/>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rgb="FFC00000"/>
      </left>
      <right/>
      <top style="thick">
        <color rgb="FFC00000"/>
      </top>
      <bottom/>
      <diagonal/>
    </border>
    <border>
      <left/>
      <right/>
      <top style="thick">
        <color rgb="FFC00000"/>
      </top>
      <bottom/>
      <diagonal/>
    </border>
    <border>
      <left style="thin">
        <color auto="1"/>
      </left>
      <right style="thin">
        <color auto="1"/>
      </right>
      <top style="thick">
        <color rgb="FFC00000"/>
      </top>
      <bottom style="thin">
        <color indexed="64"/>
      </bottom>
      <diagonal/>
    </border>
    <border>
      <left/>
      <right/>
      <top style="thick">
        <color rgb="FFC00000"/>
      </top>
      <bottom style="thin">
        <color auto="1"/>
      </bottom>
      <diagonal/>
    </border>
    <border>
      <left/>
      <right style="thick">
        <color rgb="FFC00000"/>
      </right>
      <top style="thick">
        <color rgb="FFC00000"/>
      </top>
      <bottom style="thin">
        <color auto="1"/>
      </bottom>
      <diagonal/>
    </border>
    <border>
      <left style="thick">
        <color rgb="FFC00000"/>
      </left>
      <right/>
      <top/>
      <bottom/>
      <diagonal/>
    </border>
    <border>
      <left/>
      <right style="thick">
        <color rgb="FFC00000"/>
      </right>
      <top style="thin">
        <color indexed="64"/>
      </top>
      <bottom/>
      <diagonal/>
    </border>
    <border>
      <left style="thick">
        <color rgb="FFC00000"/>
      </left>
      <right/>
      <top/>
      <bottom style="thick">
        <color rgb="FFC00000"/>
      </bottom>
      <diagonal/>
    </border>
    <border>
      <left/>
      <right/>
      <top/>
      <bottom style="thick">
        <color rgb="FFC00000"/>
      </bottom>
      <diagonal/>
    </border>
    <border>
      <left style="thin">
        <color indexed="64"/>
      </left>
      <right style="thin">
        <color indexed="64"/>
      </right>
      <top/>
      <bottom style="thick">
        <color rgb="FFC00000"/>
      </bottom>
      <diagonal/>
    </border>
    <border>
      <left/>
      <right style="thick">
        <color rgb="FFC00000"/>
      </right>
      <top/>
      <bottom style="thick">
        <color rgb="FFC00000"/>
      </bottom>
      <diagonal/>
    </border>
    <border>
      <left/>
      <right style="thin">
        <color auto="1"/>
      </right>
      <top style="thin">
        <color auto="1"/>
      </top>
      <bottom style="thin">
        <color auto="1"/>
      </bottom>
      <diagonal/>
    </border>
    <border>
      <left/>
      <right/>
      <top/>
      <bottom style="thin">
        <color indexed="8"/>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indexed="8"/>
      </top>
      <bottom style="double">
        <color indexed="8"/>
      </bottom>
      <diagonal/>
    </border>
    <border>
      <left style="thin">
        <color auto="1"/>
      </left>
      <right/>
      <top/>
      <bottom style="double">
        <color indexed="8"/>
      </bottom>
      <diagonal/>
    </border>
    <border>
      <left style="thin">
        <color auto="1"/>
      </left>
      <right/>
      <top style="thin">
        <color indexed="8"/>
      </top>
      <bottom style="thin">
        <color indexed="8"/>
      </bottom>
      <diagonal/>
    </border>
    <border>
      <left/>
      <right/>
      <top/>
      <bottom style="double">
        <color auto="1"/>
      </bottom>
      <diagonal/>
    </border>
    <border>
      <left style="thin">
        <color auto="1"/>
      </left>
      <right/>
      <top/>
      <bottom style="double">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indexed="64"/>
      </top>
      <bottom/>
      <diagonal/>
    </border>
    <border>
      <left/>
      <right style="thin">
        <color indexed="64"/>
      </right>
      <top style="thin">
        <color indexed="64"/>
      </top>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indexed="64"/>
      </left>
      <right/>
      <top style="double">
        <color indexed="64"/>
      </top>
      <bottom/>
      <diagonal/>
    </border>
    <border>
      <left/>
      <right style="medium">
        <color auto="1"/>
      </right>
      <top style="double">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s>
  <cellStyleXfs count="10">
    <xf numFmtId="0" fontId="0" fillId="0" borderId="0"/>
    <xf numFmtId="0" fontId="1" fillId="0" borderId="0"/>
    <xf numFmtId="0" fontId="6" fillId="0" borderId="0"/>
    <xf numFmtId="0" fontId="1" fillId="0" borderId="0"/>
    <xf numFmtId="0" fontId="20" fillId="0" borderId="0"/>
    <xf numFmtId="9" fontId="20" fillId="0" borderId="0" applyFont="0" applyFill="0" applyBorder="0" applyAlignment="0" applyProtection="0"/>
    <xf numFmtId="0" fontId="22" fillId="0" borderId="0"/>
    <xf numFmtId="0" fontId="31" fillId="0" borderId="0" applyNumberFormat="0" applyFill="0" applyBorder="0" applyAlignment="0" applyProtection="0"/>
    <xf numFmtId="0" fontId="1" fillId="0" borderId="0"/>
    <xf numFmtId="0" fontId="45" fillId="0" borderId="0" applyNumberFormat="0" applyFill="0" applyBorder="0" applyAlignment="0" applyProtection="0">
      <alignment vertical="top"/>
      <protection locked="0"/>
    </xf>
  </cellStyleXfs>
  <cellXfs count="465">
    <xf numFmtId="0" fontId="0" fillId="0" borderId="0" xfId="0"/>
    <xf numFmtId="0" fontId="9" fillId="2" borderId="0" xfId="3" applyFont="1" applyFill="1" applyProtection="1">
      <protection hidden="1"/>
    </xf>
    <xf numFmtId="41" fontId="9" fillId="2" borderId="0" xfId="3" applyNumberFormat="1" applyFont="1" applyFill="1" applyAlignment="1" applyProtection="1">
      <alignment horizontal="right"/>
      <protection hidden="1"/>
    </xf>
    <xf numFmtId="41" fontId="9" fillId="2" borderId="0" xfId="3" applyNumberFormat="1" applyFont="1" applyFill="1" applyAlignment="1" applyProtection="1">
      <alignment vertical="top" wrapText="1"/>
      <protection hidden="1"/>
    </xf>
    <xf numFmtId="0" fontId="10" fillId="2" borderId="0" xfId="3" applyFont="1" applyFill="1" applyProtection="1">
      <protection hidden="1"/>
    </xf>
    <xf numFmtId="0" fontId="13" fillId="0" borderId="0" xfId="0" applyFont="1" applyFill="1" applyAlignment="1" applyProtection="1">
      <alignment horizontal="right" vertical="top"/>
      <protection hidden="1"/>
    </xf>
    <xf numFmtId="41" fontId="9" fillId="2" borderId="0" xfId="3" applyNumberFormat="1" applyFont="1" applyFill="1" applyAlignment="1" applyProtection="1">
      <alignment horizontal="right" vertical="top"/>
      <protection hidden="1"/>
    </xf>
    <xf numFmtId="41" fontId="9" fillId="2" borderId="0" xfId="3" applyNumberFormat="1" applyFont="1" applyFill="1" applyBorder="1" applyAlignment="1" applyProtection="1">
      <alignment horizontal="right" vertical="top"/>
      <protection hidden="1"/>
    </xf>
    <xf numFmtId="41" fontId="9" fillId="2" borderId="5" xfId="3" applyNumberFormat="1" applyFont="1" applyFill="1" applyBorder="1" applyAlignment="1" applyProtection="1">
      <alignment horizontal="right"/>
      <protection hidden="1"/>
    </xf>
    <xf numFmtId="41" fontId="10" fillId="2" borderId="0" xfId="3" applyNumberFormat="1" applyFont="1" applyFill="1" applyAlignment="1" applyProtection="1">
      <alignment horizontal="right"/>
      <protection hidden="1"/>
    </xf>
    <xf numFmtId="0" fontId="4" fillId="2" borderId="5" xfId="3" applyFont="1" applyFill="1" applyBorder="1" applyAlignment="1" applyProtection="1">
      <alignment horizontal="left" vertical="top"/>
      <protection hidden="1"/>
    </xf>
    <xf numFmtId="41" fontId="9" fillId="2" borderId="0" xfId="3" applyNumberFormat="1" applyFont="1" applyFill="1" applyBorder="1" applyAlignment="1" applyProtection="1">
      <alignment horizontal="right"/>
      <protection hidden="1"/>
    </xf>
    <xf numFmtId="164" fontId="8" fillId="2" borderId="0" xfId="0" applyNumberFormat="1" applyFont="1" applyFill="1" applyAlignment="1" applyProtection="1">
      <alignment horizontal="right"/>
      <protection hidden="1"/>
    </xf>
    <xf numFmtId="41" fontId="14" fillId="2" borderId="0" xfId="3" applyNumberFormat="1" applyFont="1" applyFill="1" applyAlignment="1" applyProtection="1">
      <alignment horizontal="center" vertical="top" wrapText="1"/>
      <protection hidden="1"/>
    </xf>
    <xf numFmtId="0" fontId="4" fillId="2" borderId="6" xfId="3" applyFont="1" applyFill="1" applyBorder="1" applyAlignment="1" applyProtection="1">
      <alignment horizontal="left" vertical="top"/>
      <protection hidden="1"/>
    </xf>
    <xf numFmtId="41" fontId="9" fillId="2" borderId="7" xfId="3" applyNumberFormat="1" applyFont="1" applyFill="1" applyBorder="1" applyAlignment="1" applyProtection="1">
      <alignment horizontal="right"/>
      <protection hidden="1"/>
    </xf>
    <xf numFmtId="0" fontId="9" fillId="2" borderId="0" xfId="3" applyFont="1" applyFill="1" applyAlignment="1" applyProtection="1">
      <alignment wrapText="1"/>
      <protection hidden="1"/>
    </xf>
    <xf numFmtId="0" fontId="9" fillId="2" borderId="0" xfId="3" applyFont="1" applyFill="1" applyAlignment="1" applyProtection="1">
      <protection hidden="1"/>
    </xf>
    <xf numFmtId="41" fontId="10" fillId="2" borderId="0" xfId="3" applyNumberFormat="1" applyFont="1" applyFill="1" applyAlignment="1" applyProtection="1">
      <alignment vertical="top" wrapText="1"/>
      <protection hidden="1"/>
    </xf>
    <xf numFmtId="41" fontId="9" fillId="2" borderId="0" xfId="3" applyNumberFormat="1" applyFont="1" applyFill="1" applyAlignment="1" applyProtection="1">
      <alignment horizontal="center" vertical="top"/>
      <protection hidden="1"/>
    </xf>
    <xf numFmtId="41" fontId="9" fillId="2" borderId="0" xfId="3" applyNumberFormat="1" applyFont="1" applyFill="1" applyAlignment="1" applyProtection="1">
      <protection hidden="1"/>
    </xf>
    <xf numFmtId="0" fontId="15" fillId="2" borderId="0" xfId="3" applyFont="1" applyFill="1" applyAlignment="1" applyProtection="1">
      <alignment horizontal="left" vertical="top" wrapText="1"/>
      <protection hidden="1"/>
    </xf>
    <xf numFmtId="41" fontId="15" fillId="2" borderId="0" xfId="3" applyNumberFormat="1" applyFont="1" applyFill="1" applyAlignment="1" applyProtection="1">
      <alignment horizontal="center" vertical="top"/>
      <protection hidden="1"/>
    </xf>
    <xf numFmtId="0" fontId="9" fillId="2" borderId="0" xfId="3" applyFont="1" applyFill="1" applyAlignment="1" applyProtection="1">
      <alignment horizontal="left" vertical="top" wrapText="1" indent="2"/>
      <protection hidden="1"/>
    </xf>
    <xf numFmtId="42" fontId="15" fillId="3" borderId="10" xfId="3" applyNumberFormat="1" applyFont="1" applyFill="1" applyBorder="1" applyAlignment="1" applyProtection="1">
      <alignment horizontal="right" vertical="top"/>
      <protection hidden="1"/>
    </xf>
    <xf numFmtId="0" fontId="9" fillId="2" borderId="0" xfId="3" applyFont="1" applyFill="1" applyAlignment="1" applyProtection="1">
      <alignment horizontal="left" vertical="top" wrapText="1" indent="3"/>
      <protection hidden="1"/>
    </xf>
    <xf numFmtId="42" fontId="15" fillId="3" borderId="11" xfId="3" applyNumberFormat="1" applyFont="1" applyFill="1" applyBorder="1" applyAlignment="1" applyProtection="1">
      <alignment horizontal="right" vertical="top"/>
      <protection hidden="1"/>
    </xf>
    <xf numFmtId="42" fontId="15" fillId="3" borderId="12" xfId="3" applyNumberFormat="1" applyFont="1" applyFill="1" applyBorder="1" applyAlignment="1" applyProtection="1">
      <alignment horizontal="right" vertical="top"/>
      <protection hidden="1"/>
    </xf>
    <xf numFmtId="0" fontId="15" fillId="0" borderId="0" xfId="3" applyFont="1" applyFill="1" applyAlignment="1" applyProtection="1">
      <alignment horizontal="left" vertical="top" wrapText="1"/>
      <protection hidden="1"/>
    </xf>
    <xf numFmtId="42" fontId="15" fillId="3" borderId="13" xfId="3" applyNumberFormat="1" applyFont="1" applyFill="1" applyBorder="1" applyAlignment="1" applyProtection="1">
      <alignment horizontal="right" vertical="top"/>
      <protection hidden="1"/>
    </xf>
    <xf numFmtId="0" fontId="9" fillId="2" borderId="0" xfId="3" applyFont="1" applyFill="1" applyAlignment="1" applyProtection="1">
      <alignment horizontal="left" vertical="top"/>
      <protection hidden="1"/>
    </xf>
    <xf numFmtId="41" fontId="9" fillId="3" borderId="0" xfId="3" applyNumberFormat="1" applyFont="1" applyFill="1" applyAlignment="1" applyProtection="1">
      <alignment vertical="top" wrapText="1"/>
      <protection hidden="1"/>
    </xf>
    <xf numFmtId="0" fontId="16" fillId="2" borderId="0" xfId="1" applyFont="1" applyFill="1" applyBorder="1" applyAlignment="1" applyProtection="1">
      <alignment horizontal="left" vertical="top" indent="2"/>
      <protection hidden="1"/>
    </xf>
    <xf numFmtId="41" fontId="9" fillId="3" borderId="0" xfId="3" applyNumberFormat="1" applyFont="1" applyFill="1" applyAlignment="1" applyProtection="1">
      <alignment horizontal="right" vertical="top"/>
      <protection hidden="1"/>
    </xf>
    <xf numFmtId="42" fontId="15" fillId="3" borderId="0" xfId="3" applyNumberFormat="1" applyFont="1" applyFill="1" applyBorder="1" applyAlignment="1" applyProtection="1">
      <alignment horizontal="right" vertical="top" wrapText="1"/>
      <protection hidden="1"/>
    </xf>
    <xf numFmtId="42" fontId="15" fillId="3" borderId="0" xfId="3" applyNumberFormat="1" applyFont="1" applyFill="1" applyBorder="1" applyAlignment="1" applyProtection="1">
      <alignment horizontal="right" vertical="top"/>
      <protection hidden="1"/>
    </xf>
    <xf numFmtId="0" fontId="15" fillId="2" borderId="0" xfId="3" applyFont="1" applyFill="1" applyBorder="1" applyAlignment="1" applyProtection="1">
      <alignment horizontal="left" vertical="top" wrapText="1"/>
      <protection hidden="1"/>
    </xf>
    <xf numFmtId="0" fontId="9" fillId="2" borderId="0" xfId="3" applyFont="1" applyFill="1" applyBorder="1" applyProtection="1">
      <protection hidden="1"/>
    </xf>
    <xf numFmtId="41" fontId="9" fillId="2" borderId="0" xfId="3" applyNumberFormat="1" applyFont="1" applyFill="1" applyBorder="1" applyAlignment="1" applyProtection="1">
      <protection hidden="1"/>
    </xf>
    <xf numFmtId="0" fontId="10" fillId="2" borderId="0" xfId="3" applyFont="1" applyFill="1" applyBorder="1" applyProtection="1">
      <protection hidden="1"/>
    </xf>
    <xf numFmtId="41" fontId="9" fillId="4" borderId="0" xfId="3" applyNumberFormat="1" applyFont="1" applyFill="1" applyAlignment="1" applyProtection="1">
      <alignment horizontal="right"/>
      <protection hidden="1"/>
    </xf>
    <xf numFmtId="41" fontId="9" fillId="3" borderId="0" xfId="3" applyNumberFormat="1" applyFont="1" applyFill="1" applyAlignment="1" applyProtection="1">
      <alignment vertical="top"/>
      <protection hidden="1"/>
    </xf>
    <xf numFmtId="0" fontId="9" fillId="2" borderId="0" xfId="3" applyFont="1" applyFill="1" applyAlignment="1" applyProtection="1">
      <alignment horizontal="left" vertical="top" wrapText="1"/>
      <protection hidden="1"/>
    </xf>
    <xf numFmtId="41" fontId="9" fillId="3" borderId="15" xfId="3" applyNumberFormat="1" applyFont="1" applyFill="1" applyBorder="1" applyAlignment="1" applyProtection="1">
      <alignment vertical="top"/>
      <protection hidden="1"/>
    </xf>
    <xf numFmtId="42" fontId="15" fillId="2" borderId="0" xfId="3" applyNumberFormat="1" applyFont="1" applyFill="1" applyBorder="1" applyAlignment="1" applyProtection="1">
      <alignment horizontal="right" vertical="top"/>
      <protection hidden="1"/>
    </xf>
    <xf numFmtId="42" fontId="15" fillId="2" borderId="16" xfId="3" applyNumberFormat="1" applyFont="1" applyFill="1" applyBorder="1" applyAlignment="1" applyProtection="1">
      <alignment horizontal="right" vertical="top"/>
      <protection hidden="1"/>
    </xf>
    <xf numFmtId="41" fontId="9" fillId="2" borderId="14" xfId="3" applyNumberFormat="1" applyFont="1" applyFill="1" applyBorder="1" applyAlignment="1" applyProtection="1">
      <alignment horizontal="right" vertical="top" wrapText="1"/>
      <protection hidden="1"/>
    </xf>
    <xf numFmtId="41" fontId="9" fillId="0" borderId="14" xfId="3" applyNumberFormat="1" applyFont="1" applyFill="1" applyBorder="1" applyAlignment="1" applyProtection="1">
      <alignment horizontal="right" vertical="top" wrapText="1"/>
      <protection hidden="1"/>
    </xf>
    <xf numFmtId="0" fontId="4" fillId="2" borderId="9" xfId="3" applyFont="1" applyFill="1" applyBorder="1" applyAlignment="1" applyProtection="1">
      <alignment horizontal="left" vertical="top"/>
      <protection hidden="1"/>
    </xf>
    <xf numFmtId="41" fontId="9" fillId="2" borderId="0" xfId="3" applyNumberFormat="1" applyFont="1" applyFill="1" applyAlignment="1" applyProtection="1">
      <alignment vertical="top"/>
      <protection hidden="1"/>
    </xf>
    <xf numFmtId="42" fontId="15" fillId="2" borderId="10" xfId="3" applyNumberFormat="1" applyFont="1" applyFill="1" applyBorder="1" applyAlignment="1" applyProtection="1">
      <alignment horizontal="right" vertical="top"/>
      <protection hidden="1"/>
    </xf>
    <xf numFmtId="42" fontId="15" fillId="2" borderId="11" xfId="3" applyNumberFormat="1" applyFont="1" applyFill="1" applyBorder="1" applyAlignment="1" applyProtection="1">
      <alignment horizontal="right" vertical="top"/>
      <protection hidden="1"/>
    </xf>
    <xf numFmtId="42" fontId="15" fillId="2" borderId="41" xfId="3" applyNumberFormat="1" applyFont="1" applyFill="1" applyBorder="1" applyAlignment="1" applyProtection="1">
      <alignment horizontal="right" vertical="top"/>
      <protection hidden="1"/>
    </xf>
    <xf numFmtId="42" fontId="15" fillId="2" borderId="42" xfId="3" applyNumberFormat="1" applyFont="1" applyFill="1" applyBorder="1" applyAlignment="1" applyProtection="1">
      <alignment horizontal="right" vertical="top"/>
      <protection hidden="1"/>
    </xf>
    <xf numFmtId="42" fontId="15" fillId="3" borderId="41" xfId="3" applyNumberFormat="1" applyFont="1" applyFill="1" applyBorder="1" applyAlignment="1" applyProtection="1">
      <alignment horizontal="right" vertical="top"/>
      <protection hidden="1"/>
    </xf>
    <xf numFmtId="42" fontId="15" fillId="3" borderId="43" xfId="3" applyNumberFormat="1" applyFont="1" applyFill="1" applyBorder="1" applyAlignment="1" applyProtection="1">
      <alignment horizontal="right" vertical="top"/>
      <protection hidden="1"/>
    </xf>
    <xf numFmtId="42" fontId="15" fillId="3" borderId="42" xfId="3" applyNumberFormat="1" applyFont="1" applyFill="1" applyBorder="1" applyAlignment="1" applyProtection="1">
      <alignment horizontal="right" vertical="top"/>
      <protection hidden="1"/>
    </xf>
    <xf numFmtId="42" fontId="15" fillId="2" borderId="44" xfId="3" applyNumberFormat="1" applyFont="1" applyFill="1" applyBorder="1" applyAlignment="1" applyProtection="1">
      <alignment horizontal="right" vertical="top"/>
      <protection hidden="1"/>
    </xf>
    <xf numFmtId="0" fontId="23" fillId="6" borderId="14" xfId="0" applyFont="1" applyFill="1" applyBorder="1" applyAlignment="1" applyProtection="1">
      <alignment horizontal="left" vertical="top"/>
      <protection hidden="1"/>
    </xf>
    <xf numFmtId="0" fontId="23" fillId="6" borderId="14" xfId="0" applyFont="1" applyFill="1" applyBorder="1" applyProtection="1">
      <protection hidden="1"/>
    </xf>
    <xf numFmtId="0" fontId="23" fillId="6" borderId="14" xfId="0" applyFont="1" applyFill="1" applyBorder="1" applyAlignment="1" applyProtection="1">
      <alignment vertical="top"/>
      <protection hidden="1"/>
    </xf>
    <xf numFmtId="0" fontId="2" fillId="2" borderId="0" xfId="2" applyNumberFormat="1" applyFont="1" applyFill="1" applyAlignment="1" applyProtection="1"/>
    <xf numFmtId="0" fontId="9" fillId="2" borderId="0" xfId="2" applyNumberFormat="1" applyFont="1" applyFill="1" applyAlignment="1" applyProtection="1"/>
    <xf numFmtId="41" fontId="15" fillId="2" borderId="0" xfId="2" applyNumberFormat="1" applyFont="1" applyFill="1" applyBorder="1" applyAlignment="1" applyProtection="1"/>
    <xf numFmtId="41" fontId="15" fillId="2" borderId="0" xfId="2" applyNumberFormat="1" applyFont="1" applyFill="1" applyBorder="1" applyAlignment="1" applyProtection="1">
      <alignment horizontal="center"/>
    </xf>
    <xf numFmtId="0" fontId="15" fillId="2" borderId="3" xfId="2" applyNumberFormat="1" applyFont="1" applyFill="1" applyBorder="1" applyAlignment="1" applyProtection="1">
      <alignment horizontal="center" wrapText="1"/>
    </xf>
    <xf numFmtId="0" fontId="15" fillId="2" borderId="0" xfId="2" applyNumberFormat="1" applyFont="1" applyFill="1" applyAlignment="1" applyProtection="1">
      <alignment horizontal="center" wrapText="1"/>
    </xf>
    <xf numFmtId="0" fontId="15" fillId="2" borderId="0" xfId="2" applyNumberFormat="1" applyFont="1" applyFill="1" applyBorder="1" applyAlignment="1" applyProtection="1">
      <alignment horizontal="center" wrapText="1"/>
    </xf>
    <xf numFmtId="0" fontId="14" fillId="2" borderId="0" xfId="2" applyNumberFormat="1" applyFont="1" applyFill="1" applyAlignment="1" applyProtection="1">
      <alignment horizontal="left"/>
    </xf>
    <xf numFmtId="0" fontId="14" fillId="2" borderId="0" xfId="2" applyNumberFormat="1" applyFont="1" applyFill="1" applyAlignment="1" applyProtection="1">
      <alignment horizontal="center" wrapText="1"/>
    </xf>
    <xf numFmtId="41" fontId="15" fillId="2" borderId="0" xfId="2" applyNumberFormat="1" applyFont="1" applyFill="1" applyAlignment="1" applyProtection="1">
      <alignment wrapText="1"/>
    </xf>
    <xf numFmtId="41" fontId="9" fillId="2" borderId="0" xfId="2" applyNumberFormat="1" applyFont="1" applyFill="1" applyAlignment="1" applyProtection="1">
      <alignment wrapText="1"/>
    </xf>
    <xf numFmtId="0" fontId="9" fillId="2" borderId="0" xfId="2" applyNumberFormat="1" applyFont="1" applyFill="1" applyAlignment="1" applyProtection="1">
      <alignment wrapText="1"/>
    </xf>
    <xf numFmtId="42" fontId="9" fillId="2" borderId="0" xfId="2" applyNumberFormat="1" applyFont="1" applyFill="1" applyAlignment="1" applyProtection="1">
      <alignment wrapText="1"/>
    </xf>
    <xf numFmtId="41" fontId="9" fillId="2" borderId="0" xfId="2" applyNumberFormat="1" applyFont="1" applyFill="1" applyAlignment="1" applyProtection="1"/>
    <xf numFmtId="0" fontId="15" fillId="2" borderId="0" xfId="2" applyNumberFormat="1" applyFont="1" applyFill="1" applyAlignment="1" applyProtection="1">
      <alignment horizontal="left" wrapText="1"/>
    </xf>
    <xf numFmtId="0" fontId="14" fillId="2" borderId="0" xfId="2" applyNumberFormat="1" applyFont="1" applyFill="1" applyAlignment="1" applyProtection="1"/>
    <xf numFmtId="0" fontId="15" fillId="2" borderId="0" xfId="2" applyNumberFormat="1" applyFont="1" applyFill="1" applyAlignment="1" applyProtection="1">
      <alignment horizontal="left"/>
    </xf>
    <xf numFmtId="41" fontId="15" fillId="2" borderId="4" xfId="2" applyNumberFormat="1" applyFont="1" applyFill="1" applyBorder="1" applyAlignment="1" applyProtection="1"/>
    <xf numFmtId="41" fontId="9" fillId="2" borderId="0" xfId="2" applyNumberFormat="1" applyFont="1" applyFill="1" applyBorder="1" applyAlignment="1" applyProtection="1">
      <alignment wrapText="1"/>
    </xf>
    <xf numFmtId="0" fontId="15" fillId="2" borderId="0" xfId="2" applyNumberFormat="1" applyFont="1" applyFill="1" applyAlignment="1" applyProtection="1">
      <alignment wrapText="1"/>
    </xf>
    <xf numFmtId="41" fontId="19" fillId="2" borderId="0" xfId="2" applyNumberFormat="1" applyFont="1" applyFill="1" applyBorder="1" applyAlignment="1" applyProtection="1">
      <alignment wrapText="1"/>
    </xf>
    <xf numFmtId="41" fontId="19" fillId="2" borderId="0" xfId="2" applyNumberFormat="1" applyFont="1" applyFill="1" applyAlignment="1" applyProtection="1">
      <alignment wrapText="1"/>
    </xf>
    <xf numFmtId="41" fontId="15" fillId="2" borderId="4" xfId="2" applyNumberFormat="1" applyFont="1" applyFill="1" applyBorder="1" applyAlignment="1" applyProtection="1">
      <alignment wrapText="1"/>
    </xf>
    <xf numFmtId="41" fontId="2" fillId="2" borderId="0" xfId="2" applyNumberFormat="1" applyFont="1" applyFill="1" applyAlignment="1" applyProtection="1"/>
    <xf numFmtId="0" fontId="9" fillId="2" borderId="0" xfId="4" applyFont="1" applyFill="1" applyAlignment="1" applyProtection="1">
      <alignment vertical="top"/>
    </xf>
    <xf numFmtId="0" fontId="9" fillId="2" borderId="0" xfId="4" applyFont="1" applyFill="1" applyAlignment="1" applyProtection="1">
      <alignment vertical="top" wrapText="1"/>
    </xf>
    <xf numFmtId="0" fontId="15" fillId="2" borderId="31" xfId="4" applyFont="1" applyFill="1" applyBorder="1" applyAlignment="1" applyProtection="1">
      <alignment vertical="top" wrapText="1"/>
    </xf>
    <xf numFmtId="0" fontId="15" fillId="2" borderId="32" xfId="4" applyFont="1" applyFill="1" applyBorder="1" applyAlignment="1" applyProtection="1">
      <alignment vertical="top" wrapText="1"/>
    </xf>
    <xf numFmtId="0" fontId="15" fillId="2" borderId="33" xfId="4" applyFont="1" applyFill="1" applyBorder="1" applyAlignment="1" applyProtection="1">
      <alignment horizontal="left" vertical="top" wrapText="1"/>
    </xf>
    <xf numFmtId="0" fontId="24" fillId="5" borderId="26" xfId="4" applyFont="1" applyFill="1" applyBorder="1" applyAlignment="1" applyProtection="1">
      <alignment horizontal="left" vertical="top" wrapText="1"/>
    </xf>
    <xf numFmtId="0" fontId="9" fillId="5" borderId="34" xfId="4" applyFont="1" applyFill="1" applyBorder="1" applyAlignment="1" applyProtection="1">
      <alignment horizontal="left" vertical="top" wrapText="1"/>
    </xf>
    <xf numFmtId="41" fontId="9" fillId="5" borderId="14" xfId="4" applyNumberFormat="1" applyFont="1" applyFill="1" applyBorder="1" applyAlignment="1" applyProtection="1">
      <alignment vertical="top"/>
    </xf>
    <xf numFmtId="43" fontId="9" fillId="5" borderId="14" xfId="4" applyNumberFormat="1" applyFont="1" applyFill="1" applyBorder="1" applyAlignment="1" applyProtection="1">
      <alignment horizontal="center" vertical="top" wrapText="1"/>
    </xf>
    <xf numFmtId="0" fontId="9" fillId="2" borderId="28" xfId="4" applyFont="1" applyFill="1" applyBorder="1" applyAlignment="1" applyProtection="1">
      <alignment horizontal="left" vertical="top" wrapText="1"/>
    </xf>
    <xf numFmtId="0" fontId="15" fillId="2" borderId="36" xfId="4" applyFont="1" applyFill="1" applyBorder="1" applyAlignment="1" applyProtection="1">
      <alignment horizontal="left" vertical="top" wrapText="1"/>
    </xf>
    <xf numFmtId="0" fontId="15" fillId="2" borderId="37" xfId="4" applyFont="1" applyFill="1" applyBorder="1" applyAlignment="1" applyProtection="1">
      <alignment horizontal="left" vertical="top" wrapText="1"/>
    </xf>
    <xf numFmtId="42" fontId="9" fillId="2" borderId="38" xfId="4" applyNumberFormat="1" applyFont="1" applyFill="1" applyBorder="1" applyAlignment="1" applyProtection="1">
      <alignment horizontal="center" vertical="top" wrapText="1"/>
    </xf>
    <xf numFmtId="0" fontId="15" fillId="2" borderId="0" xfId="4" applyFont="1" applyFill="1" applyBorder="1" applyAlignment="1" applyProtection="1">
      <alignment horizontal="left" vertical="top" wrapText="1"/>
    </xf>
    <xf numFmtId="165" fontId="9" fillId="2" borderId="0" xfId="4" applyNumberFormat="1" applyFont="1" applyFill="1" applyBorder="1" applyAlignment="1" applyProtection="1">
      <alignment horizontal="center" vertical="top" wrapText="1"/>
    </xf>
    <xf numFmtId="0" fontId="9" fillId="2" borderId="0" xfId="4" applyFont="1" applyFill="1" applyBorder="1" applyAlignment="1" applyProtection="1">
      <alignment horizontal="left" vertical="top" wrapText="1"/>
    </xf>
    <xf numFmtId="0" fontId="9" fillId="2" borderId="0" xfId="2" applyNumberFormat="1" applyFont="1" applyFill="1" applyAlignment="1" applyProtection="1">
      <alignment horizontal="left" indent="2"/>
    </xf>
    <xf numFmtId="0" fontId="15" fillId="2" borderId="0" xfId="2" applyNumberFormat="1" applyFont="1" applyFill="1" applyAlignment="1" applyProtection="1">
      <alignment horizontal="left" indent="20"/>
    </xf>
    <xf numFmtId="0" fontId="2" fillId="2" borderId="0" xfId="1" applyFont="1" applyFill="1" applyProtection="1"/>
    <xf numFmtId="0" fontId="2" fillId="2" borderId="0" xfId="1" applyFont="1" applyFill="1" applyBorder="1" applyProtection="1"/>
    <xf numFmtId="0" fontId="2" fillId="0" borderId="0" xfId="1" applyFont="1" applyProtection="1"/>
    <xf numFmtId="0" fontId="5" fillId="2" borderId="1" xfId="1" applyFont="1" applyFill="1" applyBorder="1" applyAlignment="1" applyProtection="1">
      <alignment horizontal="center"/>
    </xf>
    <xf numFmtId="0" fontId="5" fillId="2" borderId="2" xfId="1" applyFont="1" applyFill="1" applyBorder="1" applyAlignment="1" applyProtection="1">
      <alignment horizontal="center"/>
    </xf>
    <xf numFmtId="0" fontId="2" fillId="2" borderId="1" xfId="1" applyFont="1" applyFill="1" applyBorder="1" applyAlignment="1" applyProtection="1"/>
    <xf numFmtId="1" fontId="2" fillId="2" borderId="0" xfId="2" applyNumberFormat="1" applyFont="1" applyFill="1" applyAlignment="1" applyProtection="1"/>
    <xf numFmtId="0" fontId="4" fillId="2" borderId="0" xfId="3" applyFont="1" applyFill="1" applyAlignment="1" applyProtection="1">
      <alignment vertical="top" wrapText="1"/>
      <protection hidden="1"/>
    </xf>
    <xf numFmtId="41" fontId="9" fillId="2" borderId="0" xfId="3" applyNumberFormat="1" applyFont="1" applyFill="1" applyAlignment="1" applyProtection="1">
      <alignment horizontal="right" vertical="center"/>
      <protection hidden="1"/>
    </xf>
    <xf numFmtId="0" fontId="9" fillId="2" borderId="0" xfId="3" applyFont="1" applyFill="1" applyAlignment="1" applyProtection="1">
      <alignment vertical="center"/>
      <protection hidden="1"/>
    </xf>
    <xf numFmtId="41" fontId="10" fillId="2" borderId="0" xfId="3" applyNumberFormat="1" applyFont="1" applyFill="1" applyAlignment="1" applyProtection="1">
      <alignment horizontal="right" vertical="center"/>
      <protection hidden="1"/>
    </xf>
    <xf numFmtId="0" fontId="10" fillId="2" borderId="0" xfId="3" applyFont="1" applyFill="1" applyAlignment="1" applyProtection="1">
      <alignment vertical="center"/>
      <protection hidden="1"/>
    </xf>
    <xf numFmtId="41" fontId="9" fillId="2" borderId="0" xfId="3" applyNumberFormat="1" applyFont="1" applyFill="1" applyBorder="1" applyAlignment="1" applyProtection="1">
      <alignment vertical="top" wrapText="1"/>
      <protection hidden="1"/>
    </xf>
    <xf numFmtId="41" fontId="9" fillId="8" borderId="0" xfId="3" applyNumberFormat="1" applyFont="1" applyFill="1" applyAlignment="1" applyProtection="1">
      <alignment vertical="top"/>
      <protection locked="0"/>
    </xf>
    <xf numFmtId="0" fontId="9" fillId="2" borderId="39" xfId="4" applyFont="1" applyFill="1" applyBorder="1" applyAlignment="1" applyProtection="1">
      <alignment horizontal="left" vertical="top" wrapText="1"/>
      <protection locked="0"/>
    </xf>
    <xf numFmtId="0" fontId="9" fillId="2" borderId="27" xfId="4" applyFont="1" applyFill="1" applyBorder="1" applyAlignment="1" applyProtection="1">
      <alignment horizontal="left" vertical="top" wrapText="1"/>
      <protection locked="0"/>
    </xf>
    <xf numFmtId="0" fontId="22" fillId="0" borderId="27" xfId="6" applyBorder="1" applyAlignment="1" applyProtection="1">
      <alignment vertical="top" wrapText="1"/>
      <protection locked="0"/>
    </xf>
    <xf numFmtId="43" fontId="9" fillId="5" borderId="50" xfId="4" applyNumberFormat="1" applyFont="1" applyFill="1" applyBorder="1" applyAlignment="1" applyProtection="1">
      <alignment horizontal="center" vertical="top" wrapText="1"/>
    </xf>
    <xf numFmtId="0" fontId="15" fillId="2" borderId="7" xfId="4" applyFont="1" applyFill="1" applyBorder="1" applyAlignment="1" applyProtection="1">
      <alignment vertical="top" wrapText="1"/>
    </xf>
    <xf numFmtId="43" fontId="9" fillId="5" borderId="18" xfId="4" applyNumberFormat="1" applyFont="1" applyFill="1" applyBorder="1" applyAlignment="1" applyProtection="1">
      <alignment horizontal="center" vertical="top" wrapText="1"/>
    </xf>
    <xf numFmtId="0" fontId="9" fillId="0" borderId="0" xfId="3" applyFont="1" applyFill="1" applyAlignment="1" applyProtection="1">
      <alignment horizontal="left" vertical="top" wrapText="1" indent="2"/>
      <protection hidden="1"/>
    </xf>
    <xf numFmtId="0" fontId="29" fillId="2" borderId="0" xfId="1" applyFont="1" applyFill="1" applyBorder="1" applyProtection="1"/>
    <xf numFmtId="0" fontId="2" fillId="2" borderId="0" xfId="1" applyFont="1" applyFill="1" applyBorder="1" applyAlignment="1" applyProtection="1">
      <alignment horizontal="center"/>
    </xf>
    <xf numFmtId="0" fontId="29" fillId="2" borderId="0" xfId="1" applyFont="1" applyFill="1" applyBorder="1" applyAlignment="1" applyProtection="1">
      <alignment horizontal="left" vertical="top"/>
    </xf>
    <xf numFmtId="0" fontId="9" fillId="2" borderId="0" xfId="1" applyFont="1" applyFill="1" applyBorder="1" applyAlignment="1" applyProtection="1">
      <alignment horizontal="left" vertical="top"/>
    </xf>
    <xf numFmtId="0" fontId="9" fillId="2" borderId="0" xfId="1" applyFont="1" applyFill="1" applyBorder="1" applyAlignment="1" applyProtection="1">
      <alignment horizontal="left" vertical="top" wrapText="1"/>
    </xf>
    <xf numFmtId="0" fontId="29" fillId="2" borderId="0" xfId="1" applyFont="1" applyFill="1" applyBorder="1" applyAlignment="1" applyProtection="1">
      <alignment vertical="top"/>
    </xf>
    <xf numFmtId="0" fontId="9" fillId="2" borderId="0" xfId="1" applyFont="1" applyFill="1" applyBorder="1" applyAlignment="1" applyProtection="1">
      <alignment vertical="top"/>
    </xf>
    <xf numFmtId="0" fontId="29" fillId="2" borderId="0" xfId="1" applyFont="1" applyFill="1" applyBorder="1" applyAlignment="1" applyProtection="1">
      <alignment horizontal="left" vertical="top" wrapText="1"/>
    </xf>
    <xf numFmtId="0" fontId="29" fillId="2" borderId="0" xfId="1" applyFont="1" applyFill="1" applyBorder="1" applyAlignment="1" applyProtection="1">
      <alignment wrapText="1"/>
    </xf>
    <xf numFmtId="0" fontId="9" fillId="2" borderId="0" xfId="1" applyFont="1" applyFill="1" applyBorder="1" applyAlignment="1" applyProtection="1">
      <alignment wrapText="1"/>
    </xf>
    <xf numFmtId="0" fontId="2" fillId="2" borderId="0" xfId="1" applyFont="1" applyFill="1" applyBorder="1" applyAlignment="1" applyProtection="1">
      <alignment horizontal="left" vertical="top"/>
    </xf>
    <xf numFmtId="0" fontId="29" fillId="0" borderId="0" xfId="1" applyFont="1" applyProtection="1"/>
    <xf numFmtId="0" fontId="32" fillId="2" borderId="0" xfId="7" applyFont="1" applyFill="1" applyBorder="1" applyAlignment="1" applyProtection="1">
      <alignment horizontal="left" vertical="top"/>
    </xf>
    <xf numFmtId="0" fontId="9" fillId="0" borderId="0" xfId="1" applyFont="1" applyFill="1" applyBorder="1" applyAlignment="1" applyProtection="1">
      <alignment horizontal="left" vertical="top" wrapText="1"/>
    </xf>
    <xf numFmtId="0" fontId="35" fillId="9" borderId="0" xfId="0" applyFont="1" applyFill="1" applyAlignment="1" applyProtection="1">
      <alignment horizontal="center" vertical="center"/>
      <protection hidden="1"/>
    </xf>
    <xf numFmtId="0" fontId="0" fillId="9" borderId="0" xfId="0" applyFont="1" applyFill="1" applyAlignment="1" applyProtection="1">
      <alignment vertical="top"/>
      <protection hidden="1"/>
    </xf>
    <xf numFmtId="0" fontId="31" fillId="9" borderId="0" xfId="7" applyFill="1" applyAlignment="1" applyProtection="1">
      <alignment vertical="top"/>
      <protection hidden="1"/>
    </xf>
    <xf numFmtId="41" fontId="10" fillId="9" borderId="0" xfId="0" applyNumberFormat="1" applyFont="1" applyFill="1" applyAlignment="1" applyProtection="1">
      <alignment vertical="top"/>
      <protection hidden="1"/>
    </xf>
    <xf numFmtId="0" fontId="12" fillId="9" borderId="0" xfId="0" applyFont="1" applyFill="1" applyAlignment="1" applyProtection="1">
      <alignment horizontal="center" vertical="top"/>
      <protection hidden="1"/>
    </xf>
    <xf numFmtId="1" fontId="37" fillId="9" borderId="0" xfId="0" applyNumberFormat="1" applyFont="1" applyFill="1" applyAlignment="1" applyProtection="1">
      <alignment horizontal="center" vertical="top"/>
      <protection hidden="1"/>
    </xf>
    <xf numFmtId="0" fontId="37" fillId="9" borderId="0" xfId="0" applyFont="1" applyFill="1" applyAlignment="1" applyProtection="1">
      <alignment horizontal="center" vertical="top"/>
      <protection hidden="1"/>
    </xf>
    <xf numFmtId="0" fontId="12" fillId="9" borderId="0" xfId="0" applyFont="1" applyFill="1" applyAlignment="1" applyProtection="1">
      <alignment vertical="top"/>
      <protection hidden="1"/>
    </xf>
    <xf numFmtId="0" fontId="0" fillId="9" borderId="0" xfId="0" applyFont="1" applyFill="1" applyBorder="1" applyAlignment="1" applyProtection="1">
      <alignment vertical="top"/>
      <protection hidden="1"/>
    </xf>
    <xf numFmtId="0" fontId="12" fillId="9" borderId="0" xfId="0" applyFont="1" applyFill="1" applyAlignment="1" applyProtection="1">
      <alignment horizontal="center" vertical="center"/>
      <protection hidden="1"/>
    </xf>
    <xf numFmtId="41" fontId="0" fillId="9" borderId="56" xfId="0" applyNumberFormat="1" applyFont="1" applyFill="1" applyBorder="1" applyAlignment="1" applyProtection="1">
      <alignment horizontal="center" vertical="top"/>
      <protection hidden="1"/>
    </xf>
    <xf numFmtId="41" fontId="0" fillId="9" borderId="50" xfId="0" applyNumberFormat="1" applyFont="1" applyFill="1" applyBorder="1" applyAlignment="1" applyProtection="1">
      <alignment horizontal="center" vertical="top"/>
      <protection hidden="1"/>
    </xf>
    <xf numFmtId="0" fontId="9" fillId="9" borderId="18" xfId="0" applyFont="1" applyFill="1" applyBorder="1" applyAlignment="1" applyProtection="1">
      <alignment horizontal="left" vertical="top"/>
      <protection hidden="1"/>
    </xf>
    <xf numFmtId="43" fontId="0" fillId="5" borderId="50" xfId="0" applyNumberFormat="1" applyFill="1" applyBorder="1" applyProtection="1">
      <protection locked="0"/>
    </xf>
    <xf numFmtId="0" fontId="9" fillId="9" borderId="5" xfId="0" applyFont="1" applyFill="1" applyBorder="1" applyAlignment="1" applyProtection="1">
      <alignment horizontal="left" vertical="top"/>
      <protection hidden="1"/>
    </xf>
    <xf numFmtId="0" fontId="10" fillId="9" borderId="58" xfId="3" applyFont="1" applyFill="1" applyBorder="1" applyProtection="1">
      <protection hidden="1"/>
    </xf>
    <xf numFmtId="41" fontId="10" fillId="9" borderId="59" xfId="0" applyNumberFormat="1" applyFont="1" applyFill="1" applyBorder="1" applyAlignment="1" applyProtection="1">
      <alignment horizontal="right" vertical="top"/>
      <protection hidden="1"/>
    </xf>
    <xf numFmtId="41" fontId="10" fillId="9" borderId="60" xfId="0" applyNumberFormat="1" applyFont="1" applyFill="1" applyBorder="1" applyAlignment="1" applyProtection="1">
      <alignment horizontal="right" vertical="top"/>
      <protection hidden="1"/>
    </xf>
    <xf numFmtId="41" fontId="10" fillId="9" borderId="61" xfId="0" applyNumberFormat="1" applyFont="1" applyFill="1" applyBorder="1" applyAlignment="1" applyProtection="1">
      <alignment horizontal="right" vertical="top"/>
      <protection hidden="1"/>
    </xf>
    <xf numFmtId="41" fontId="10" fillId="9" borderId="62" xfId="0" applyNumberFormat="1" applyFont="1" applyFill="1" applyBorder="1" applyAlignment="1" applyProtection="1">
      <alignment horizontal="right" vertical="top"/>
      <protection hidden="1"/>
    </xf>
    <xf numFmtId="0" fontId="10" fillId="9" borderId="63" xfId="3" applyFont="1" applyFill="1" applyBorder="1" applyProtection="1">
      <protection hidden="1"/>
    </xf>
    <xf numFmtId="41" fontId="10" fillId="9" borderId="0" xfId="0" applyNumberFormat="1" applyFont="1" applyFill="1" applyBorder="1" applyAlignment="1" applyProtection="1">
      <alignment vertical="top"/>
      <protection hidden="1"/>
    </xf>
    <xf numFmtId="166" fontId="10" fillId="11" borderId="17" xfId="0" applyNumberFormat="1" applyFont="1" applyFill="1" applyBorder="1" applyAlignment="1" applyProtection="1">
      <alignment horizontal="right" vertical="top"/>
      <protection hidden="1"/>
    </xf>
    <xf numFmtId="166" fontId="10" fillId="9" borderId="8" xfId="0" applyNumberFormat="1" applyFont="1" applyFill="1" applyBorder="1" applyAlignment="1" applyProtection="1">
      <alignment horizontal="right" vertical="top"/>
      <protection hidden="1"/>
    </xf>
    <xf numFmtId="166" fontId="10" fillId="9" borderId="64" xfId="0" applyNumberFormat="1" applyFont="1" applyFill="1" applyBorder="1" applyAlignment="1" applyProtection="1">
      <alignment horizontal="right" vertical="top"/>
      <protection hidden="1"/>
    </xf>
    <xf numFmtId="0" fontId="10" fillId="9" borderId="65" xfId="3" applyFont="1" applyFill="1" applyBorder="1" applyProtection="1">
      <protection hidden="1"/>
    </xf>
    <xf numFmtId="41" fontId="10" fillId="9" borderId="66" xfId="0" applyNumberFormat="1" applyFont="1" applyFill="1" applyBorder="1" applyAlignment="1" applyProtection="1">
      <alignment vertical="top"/>
      <protection hidden="1"/>
    </xf>
    <xf numFmtId="166" fontId="10" fillId="9" borderId="67" xfId="0" applyNumberFormat="1" applyFont="1" applyFill="1" applyBorder="1" applyAlignment="1" applyProtection="1">
      <alignment horizontal="right" vertical="top"/>
      <protection hidden="1"/>
    </xf>
    <xf numFmtId="166" fontId="10" fillId="9" borderId="66" xfId="0" applyNumberFormat="1" applyFont="1" applyFill="1" applyBorder="1" applyAlignment="1" applyProtection="1">
      <alignment horizontal="right" vertical="top"/>
      <protection hidden="1"/>
    </xf>
    <xf numFmtId="166" fontId="10" fillId="9" borderId="68" xfId="0" applyNumberFormat="1" applyFont="1" applyFill="1" applyBorder="1" applyAlignment="1" applyProtection="1">
      <alignment horizontal="right" vertical="top"/>
      <protection hidden="1"/>
    </xf>
    <xf numFmtId="0" fontId="9" fillId="9" borderId="54" xfId="0" applyFont="1" applyFill="1" applyBorder="1" applyAlignment="1" applyProtection="1">
      <alignment horizontal="left" vertical="top"/>
      <protection hidden="1"/>
    </xf>
    <xf numFmtId="0" fontId="0" fillId="9" borderId="0" xfId="0" applyFill="1" applyProtection="1">
      <protection hidden="1"/>
    </xf>
    <xf numFmtId="43" fontId="0" fillId="9" borderId="0" xfId="0" applyNumberFormat="1" applyFill="1" applyBorder="1" applyProtection="1">
      <protection hidden="1"/>
    </xf>
    <xf numFmtId="0" fontId="34" fillId="9" borderId="18" xfId="0" applyFont="1" applyFill="1" applyBorder="1" applyProtection="1">
      <protection hidden="1"/>
    </xf>
    <xf numFmtId="43" fontId="34" fillId="9" borderId="50" xfId="0" applyNumberFormat="1" applyFont="1" applyFill="1" applyBorder="1" applyProtection="1">
      <protection hidden="1"/>
    </xf>
    <xf numFmtId="0" fontId="34" fillId="9" borderId="5" xfId="0" applyFont="1" applyFill="1" applyBorder="1" applyProtection="1">
      <protection hidden="1"/>
    </xf>
    <xf numFmtId="0" fontId="34" fillId="9" borderId="54" xfId="0" applyFont="1" applyFill="1" applyBorder="1" applyProtection="1">
      <protection hidden="1"/>
    </xf>
    <xf numFmtId="0" fontId="34" fillId="9" borderId="0" xfId="0" applyFont="1" applyFill="1" applyBorder="1" applyProtection="1">
      <protection hidden="1"/>
    </xf>
    <xf numFmtId="43" fontId="34" fillId="9" borderId="0" xfId="0" applyNumberFormat="1" applyFont="1" applyFill="1" applyBorder="1" applyProtection="1">
      <protection hidden="1"/>
    </xf>
    <xf numFmtId="0" fontId="0" fillId="0" borderId="18" xfId="0" applyFill="1" applyBorder="1" applyProtection="1">
      <protection hidden="1"/>
    </xf>
    <xf numFmtId="9" fontId="0" fillId="5" borderId="50" xfId="0" applyNumberFormat="1" applyFill="1" applyBorder="1" applyProtection="1">
      <protection locked="0"/>
    </xf>
    <xf numFmtId="2" fontId="34" fillId="0" borderId="50" xfId="0" applyNumberFormat="1" applyFont="1" applyFill="1" applyBorder="1" applyProtection="1">
      <protection hidden="1"/>
    </xf>
    <xf numFmtId="0" fontId="0" fillId="9" borderId="5" xfId="0" applyFill="1" applyBorder="1" applyProtection="1">
      <protection hidden="1"/>
    </xf>
    <xf numFmtId="0" fontId="0" fillId="9" borderId="0" xfId="0" applyFill="1" applyBorder="1" applyProtection="1">
      <protection hidden="1"/>
    </xf>
    <xf numFmtId="0" fontId="0" fillId="9" borderId="55" xfId="0" applyFill="1" applyBorder="1" applyProtection="1">
      <protection hidden="1"/>
    </xf>
    <xf numFmtId="0" fontId="0" fillId="0" borderId="5" xfId="0" applyFill="1" applyBorder="1" applyProtection="1">
      <protection hidden="1"/>
    </xf>
    <xf numFmtId="1" fontId="34" fillId="2" borderId="0" xfId="0" applyNumberFormat="1" applyFont="1" applyFill="1" applyBorder="1" applyProtection="1">
      <protection hidden="1"/>
    </xf>
    <xf numFmtId="1" fontId="34" fillId="2" borderId="55" xfId="0" applyNumberFormat="1" applyFont="1" applyFill="1" applyBorder="1" applyProtection="1">
      <protection hidden="1"/>
    </xf>
    <xf numFmtId="2" fontId="34" fillId="9" borderId="50" xfId="0" applyNumberFormat="1" applyFont="1" applyFill="1" applyBorder="1" applyProtection="1">
      <protection hidden="1"/>
    </xf>
    <xf numFmtId="2" fontId="0" fillId="0" borderId="50" xfId="0" applyNumberFormat="1" applyFill="1" applyBorder="1" applyProtection="1">
      <protection hidden="1"/>
    </xf>
    <xf numFmtId="9" fontId="0" fillId="0" borderId="50" xfId="0" applyNumberFormat="1" applyFont="1" applyFill="1" applyBorder="1" applyAlignment="1" applyProtection="1">
      <alignment horizontal="right"/>
      <protection hidden="1"/>
    </xf>
    <xf numFmtId="0" fontId="0" fillId="9" borderId="5" xfId="0" applyFont="1" applyFill="1" applyBorder="1" applyAlignment="1" applyProtection="1">
      <alignment vertical="top"/>
      <protection hidden="1"/>
    </xf>
    <xf numFmtId="0" fontId="0" fillId="9" borderId="55" xfId="0" applyFont="1" applyFill="1" applyBorder="1" applyAlignment="1" applyProtection="1">
      <alignment vertical="top"/>
      <protection hidden="1"/>
    </xf>
    <xf numFmtId="41" fontId="0" fillId="9" borderId="56" xfId="0" applyNumberFormat="1" applyFont="1" applyFill="1" applyBorder="1" applyAlignment="1" applyProtection="1">
      <alignment horizontal="center" vertical="top" wrapText="1"/>
      <protection hidden="1"/>
    </xf>
    <xf numFmtId="41" fontId="9" fillId="2" borderId="50" xfId="3" applyNumberFormat="1" applyFont="1" applyFill="1" applyBorder="1" applyAlignment="1" applyProtection="1">
      <alignment horizontal="right" vertical="top" wrapText="1"/>
      <protection hidden="1"/>
    </xf>
    <xf numFmtId="41" fontId="9" fillId="3" borderId="70" xfId="3" applyNumberFormat="1" applyFont="1" applyFill="1" applyBorder="1" applyAlignment="1" applyProtection="1">
      <alignment vertical="top"/>
      <protection hidden="1"/>
    </xf>
    <xf numFmtId="41" fontId="4" fillId="7" borderId="56" xfId="3" applyNumberFormat="1" applyFont="1" applyFill="1" applyBorder="1" applyAlignment="1" applyProtection="1">
      <alignment horizontal="center" vertical="top" wrapText="1"/>
      <protection hidden="1"/>
    </xf>
    <xf numFmtId="41" fontId="4" fillId="7" borderId="50" xfId="3" applyNumberFormat="1" applyFont="1" applyFill="1" applyBorder="1" applyAlignment="1" applyProtection="1">
      <alignment horizontal="center" vertical="top" wrapText="1"/>
      <protection hidden="1"/>
    </xf>
    <xf numFmtId="41" fontId="40" fillId="2" borderId="0" xfId="3" applyNumberFormat="1" applyFont="1" applyFill="1" applyAlignment="1" applyProtection="1">
      <alignment horizontal="center" vertical="top" wrapText="1"/>
      <protection hidden="1"/>
    </xf>
    <xf numFmtId="0" fontId="23" fillId="6" borderId="50" xfId="0" applyFont="1" applyFill="1" applyBorder="1" applyAlignment="1" applyProtection="1">
      <alignment horizontal="left" vertical="top"/>
      <protection hidden="1"/>
    </xf>
    <xf numFmtId="0" fontId="4" fillId="2" borderId="71" xfId="3" applyFont="1" applyFill="1" applyBorder="1" applyAlignment="1" applyProtection="1">
      <alignment horizontal="left" vertical="top"/>
      <protection hidden="1"/>
    </xf>
    <xf numFmtId="0" fontId="23" fillId="6" borderId="50" xfId="0" applyFont="1" applyFill="1" applyBorder="1" applyProtection="1">
      <protection hidden="1"/>
    </xf>
    <xf numFmtId="0" fontId="23" fillId="6" borderId="50" xfId="0" applyFont="1" applyFill="1" applyBorder="1" applyAlignment="1" applyProtection="1">
      <alignment vertical="top"/>
      <protection hidden="1"/>
    </xf>
    <xf numFmtId="41" fontId="4" fillId="7" borderId="56" xfId="3" applyNumberFormat="1" applyFont="1" applyFill="1" applyBorder="1" applyAlignment="1" applyProtection="1">
      <alignment horizontal="center" vertical="top"/>
      <protection hidden="1"/>
    </xf>
    <xf numFmtId="41" fontId="4" fillId="7" borderId="69" xfId="3" applyNumberFormat="1" applyFont="1" applyFill="1" applyBorder="1" applyAlignment="1" applyProtection="1">
      <alignment horizontal="center" vertical="top"/>
      <protection hidden="1"/>
    </xf>
    <xf numFmtId="41" fontId="0" fillId="9" borderId="50" xfId="0" applyNumberFormat="1" applyFont="1" applyFill="1" applyBorder="1" applyAlignment="1" applyProtection="1">
      <alignment horizontal="center" vertical="top" wrapText="1"/>
      <protection hidden="1"/>
    </xf>
    <xf numFmtId="0" fontId="41" fillId="2" borderId="0" xfId="3" applyFont="1" applyFill="1" applyProtection="1">
      <protection hidden="1"/>
    </xf>
    <xf numFmtId="43" fontId="0" fillId="2" borderId="0" xfId="0" applyNumberFormat="1" applyFill="1" applyBorder="1" applyProtection="1">
      <protection hidden="1"/>
    </xf>
    <xf numFmtId="43" fontId="34" fillId="2" borderId="24" xfId="0" applyNumberFormat="1" applyFont="1" applyFill="1" applyBorder="1" applyProtection="1">
      <protection hidden="1"/>
    </xf>
    <xf numFmtId="43" fontId="34" fillId="2" borderId="0" xfId="0" applyNumberFormat="1" applyFont="1" applyFill="1" applyBorder="1" applyProtection="1">
      <protection hidden="1"/>
    </xf>
    <xf numFmtId="0" fontId="0" fillId="2" borderId="0" xfId="0" applyFill="1" applyBorder="1" applyProtection="1">
      <protection hidden="1"/>
    </xf>
    <xf numFmtId="2" fontId="34" fillId="2" borderId="24" xfId="0" applyNumberFormat="1" applyFont="1" applyFill="1" applyBorder="1" applyProtection="1">
      <protection hidden="1"/>
    </xf>
    <xf numFmtId="2" fontId="0" fillId="2" borderId="24" xfId="0" applyNumberFormat="1" applyFill="1" applyBorder="1" applyProtection="1">
      <protection hidden="1"/>
    </xf>
    <xf numFmtId="9" fontId="0" fillId="2" borderId="24" xfId="0" applyNumberFormat="1" applyFont="1" applyFill="1" applyBorder="1" applyAlignment="1" applyProtection="1">
      <alignment horizontal="right"/>
      <protection hidden="1"/>
    </xf>
    <xf numFmtId="0" fontId="0" fillId="2" borderId="0" xfId="0" applyFont="1" applyFill="1" applyBorder="1" applyAlignment="1" applyProtection="1">
      <alignment vertical="top"/>
      <protection hidden="1"/>
    </xf>
    <xf numFmtId="43" fontId="0" fillId="2" borderId="24" xfId="0" applyNumberFormat="1" applyFill="1" applyBorder="1" applyProtection="1">
      <protection locked="0"/>
    </xf>
    <xf numFmtId="9" fontId="0" fillId="2" borderId="24" xfId="0" applyNumberFormat="1" applyFill="1" applyBorder="1" applyProtection="1">
      <protection locked="0"/>
    </xf>
    <xf numFmtId="0" fontId="12" fillId="2" borderId="0" xfId="0" applyFont="1" applyFill="1" applyBorder="1" applyAlignment="1" applyProtection="1">
      <alignment horizontal="center" vertical="center"/>
      <protection hidden="1"/>
    </xf>
    <xf numFmtId="0" fontId="9" fillId="2" borderId="5" xfId="0" applyFont="1" applyFill="1" applyBorder="1" applyAlignment="1" applyProtection="1">
      <alignment horizontal="left" vertical="top"/>
      <protection hidden="1"/>
    </xf>
    <xf numFmtId="0" fontId="34" fillId="2" borderId="5" xfId="0" applyFont="1" applyFill="1" applyBorder="1" applyProtection="1">
      <protection hidden="1"/>
    </xf>
    <xf numFmtId="0" fontId="34" fillId="2" borderId="0" xfId="0" applyFont="1" applyFill="1" applyBorder="1" applyProtection="1">
      <protection hidden="1"/>
    </xf>
    <xf numFmtId="0" fontId="0" fillId="2" borderId="5" xfId="0" applyFill="1" applyBorder="1" applyProtection="1">
      <protection hidden="1"/>
    </xf>
    <xf numFmtId="41" fontId="0" fillId="2" borderId="5" xfId="0" applyNumberFormat="1" applyFont="1" applyFill="1" applyBorder="1" applyAlignment="1" applyProtection="1">
      <alignment horizontal="center" vertical="top"/>
      <protection hidden="1"/>
    </xf>
    <xf numFmtId="41" fontId="9" fillId="0" borderId="50" xfId="3" applyNumberFormat="1" applyFont="1" applyFill="1" applyBorder="1" applyAlignment="1" applyProtection="1">
      <alignment horizontal="right" vertical="top" wrapText="1"/>
      <protection hidden="1"/>
    </xf>
    <xf numFmtId="41" fontId="4" fillId="7" borderId="69" xfId="3" applyNumberFormat="1" applyFont="1" applyFill="1" applyBorder="1" applyAlignment="1" applyProtection="1">
      <alignment horizontal="center" vertical="top"/>
      <protection hidden="1"/>
    </xf>
    <xf numFmtId="41" fontId="4" fillId="7" borderId="57" xfId="3" applyNumberFormat="1" applyFont="1" applyFill="1" applyBorder="1" applyAlignment="1" applyProtection="1">
      <alignment horizontal="center" vertical="top"/>
      <protection hidden="1"/>
    </xf>
    <xf numFmtId="41" fontId="4" fillId="7" borderId="72" xfId="3" applyNumberFormat="1" applyFont="1" applyFill="1" applyBorder="1" applyAlignment="1" applyProtection="1">
      <alignment horizontal="center" vertical="top" wrapText="1"/>
      <protection hidden="1"/>
    </xf>
    <xf numFmtId="41" fontId="4" fillId="7" borderId="73" xfId="3" applyNumberFormat="1" applyFont="1" applyFill="1" applyBorder="1" applyAlignment="1" applyProtection="1">
      <alignment horizontal="center" vertical="top" wrapText="1"/>
      <protection hidden="1"/>
    </xf>
    <xf numFmtId="41" fontId="4" fillId="7" borderId="72" xfId="3" applyNumberFormat="1" applyFont="1" applyFill="1" applyBorder="1" applyAlignment="1" applyProtection="1">
      <alignment horizontal="center" vertical="top"/>
      <protection hidden="1"/>
    </xf>
    <xf numFmtId="41" fontId="4" fillId="7" borderId="73" xfId="3" applyNumberFormat="1" applyFont="1" applyFill="1" applyBorder="1" applyAlignment="1" applyProtection="1">
      <alignment horizontal="center" vertical="top"/>
      <protection hidden="1"/>
    </xf>
    <xf numFmtId="41" fontId="4" fillId="7" borderId="74" xfId="3" applyNumberFormat="1" applyFont="1" applyFill="1" applyBorder="1" applyAlignment="1" applyProtection="1">
      <alignment horizontal="center" vertical="top"/>
      <protection hidden="1"/>
    </xf>
    <xf numFmtId="42" fontId="9" fillId="0" borderId="14" xfId="4" applyNumberFormat="1" applyFont="1" applyFill="1" applyBorder="1" applyAlignment="1" applyProtection="1">
      <alignment vertical="top"/>
      <protection hidden="1"/>
    </xf>
    <xf numFmtId="41" fontId="9" fillId="0" borderId="14" xfId="4" applyNumberFormat="1" applyFont="1" applyFill="1" applyBorder="1" applyAlignment="1" applyProtection="1">
      <alignment vertical="top"/>
      <protection hidden="1"/>
    </xf>
    <xf numFmtId="43" fontId="9" fillId="2" borderId="38" xfId="4" applyNumberFormat="1" applyFont="1" applyFill="1" applyBorder="1" applyAlignment="1" applyProtection="1">
      <alignment horizontal="center" vertical="top" wrapText="1"/>
      <protection hidden="1"/>
    </xf>
    <xf numFmtId="42" fontId="9" fillId="2" borderId="38" xfId="4" applyNumberFormat="1" applyFont="1" applyFill="1" applyBorder="1" applyAlignment="1" applyProtection="1">
      <alignment horizontal="center" vertical="top" wrapText="1"/>
      <protection hidden="1"/>
    </xf>
    <xf numFmtId="41" fontId="9" fillId="2" borderId="50" xfId="3" applyNumberFormat="1" applyFont="1" applyFill="1" applyBorder="1" applyAlignment="1" applyProtection="1">
      <alignment vertical="top"/>
      <protection hidden="1"/>
    </xf>
    <xf numFmtId="10" fontId="0" fillId="2" borderId="24" xfId="0" applyNumberFormat="1" applyFill="1" applyBorder="1" applyProtection="1">
      <protection locked="0"/>
    </xf>
    <xf numFmtId="10" fontId="0" fillId="0" borderId="50" xfId="0" applyNumberFormat="1" applyFont="1" applyFill="1" applyBorder="1" applyAlignment="1" applyProtection="1">
      <alignment horizontal="right"/>
      <protection hidden="1"/>
    </xf>
    <xf numFmtId="10" fontId="0" fillId="2" borderId="24" xfId="0" applyNumberFormat="1" applyFont="1" applyFill="1" applyBorder="1" applyAlignment="1" applyProtection="1">
      <alignment horizontal="right"/>
      <protection hidden="1"/>
    </xf>
    <xf numFmtId="0" fontId="10" fillId="2" borderId="0" xfId="3" applyFont="1" applyFill="1" applyAlignment="1" applyProtection="1">
      <alignment vertical="top" wrapText="1"/>
      <protection hidden="1"/>
    </xf>
    <xf numFmtId="41" fontId="11" fillId="2" borderId="0" xfId="0" applyNumberFormat="1" applyFont="1" applyFill="1" applyBorder="1" applyAlignment="1" applyProtection="1">
      <alignment vertical="top"/>
      <protection hidden="1"/>
    </xf>
    <xf numFmtId="41" fontId="12" fillId="2" borderId="0" xfId="0" applyNumberFormat="1" applyFont="1" applyFill="1" applyBorder="1" applyAlignment="1" applyProtection="1">
      <alignment vertical="top"/>
      <protection hidden="1"/>
    </xf>
    <xf numFmtId="0" fontId="23" fillId="10" borderId="50" xfId="0" applyFont="1" applyFill="1" applyBorder="1" applyAlignment="1" applyProtection="1">
      <alignment horizontal="left" vertical="top"/>
      <protection hidden="1"/>
    </xf>
    <xf numFmtId="41" fontId="9" fillId="2" borderId="8" xfId="3" applyNumberFormat="1" applyFont="1" applyFill="1" applyBorder="1" applyAlignment="1" applyProtection="1">
      <alignment horizontal="right"/>
      <protection hidden="1"/>
    </xf>
    <xf numFmtId="41" fontId="9" fillId="2" borderId="0" xfId="3" applyNumberFormat="1" applyFont="1" applyFill="1" applyBorder="1" applyAlignment="1" applyProtection="1">
      <alignment horizontal="center" vertical="top" wrapText="1"/>
      <protection hidden="1"/>
    </xf>
    <xf numFmtId="41" fontId="9" fillId="2" borderId="0" xfId="3" applyNumberFormat="1" applyFont="1" applyFill="1" applyBorder="1" applyAlignment="1" applyProtection="1">
      <alignment horizontal="right" vertical="top" wrapText="1"/>
      <protection hidden="1"/>
    </xf>
    <xf numFmtId="0" fontId="14" fillId="2" borderId="0" xfId="3" applyFont="1" applyFill="1" applyBorder="1" applyAlignment="1" applyProtection="1">
      <alignment horizontal="center" vertical="top" wrapText="1"/>
      <protection hidden="1"/>
    </xf>
    <xf numFmtId="167" fontId="9" fillId="0" borderId="50" xfId="3" applyNumberFormat="1" applyFont="1" applyFill="1" applyBorder="1" applyAlignment="1" applyProtection="1">
      <alignment horizontal="right" vertical="top" wrapText="1"/>
      <protection hidden="1"/>
    </xf>
    <xf numFmtId="0" fontId="15" fillId="2" borderId="0" xfId="3" applyFont="1" applyFill="1" applyAlignment="1" applyProtection="1">
      <alignment horizontal="right" vertical="top"/>
      <protection hidden="1"/>
    </xf>
    <xf numFmtId="0" fontId="15" fillId="2" borderId="0" xfId="3" applyFont="1" applyFill="1" applyAlignment="1" applyProtection="1">
      <alignment horizontal="right" vertical="top" wrapText="1"/>
      <protection hidden="1"/>
    </xf>
    <xf numFmtId="41" fontId="9" fillId="2" borderId="0" xfId="3" applyNumberFormat="1" applyFont="1" applyFill="1" applyAlignment="1" applyProtection="1">
      <alignment horizontal="right" wrapText="1"/>
      <protection hidden="1"/>
    </xf>
    <xf numFmtId="41" fontId="9" fillId="2" borderId="50" xfId="3" applyNumberFormat="1" applyFont="1" applyFill="1" applyBorder="1" applyAlignment="1" applyProtection="1">
      <alignment horizontal="center" vertical="top" wrapText="1"/>
      <protection hidden="1"/>
    </xf>
    <xf numFmtId="0" fontId="10" fillId="2" borderId="0" xfId="3" applyFont="1" applyFill="1" applyAlignment="1" applyProtection="1">
      <alignment wrapText="1"/>
      <protection hidden="1"/>
    </xf>
    <xf numFmtId="41" fontId="9" fillId="2" borderId="14" xfId="3" applyNumberFormat="1" applyFont="1" applyFill="1" applyBorder="1" applyAlignment="1" applyProtection="1">
      <alignment vertical="top"/>
      <protection hidden="1"/>
    </xf>
    <xf numFmtId="41" fontId="9" fillId="2" borderId="76" xfId="3" applyNumberFormat="1" applyFont="1" applyFill="1" applyBorder="1" applyAlignment="1" applyProtection="1">
      <alignment vertical="top"/>
      <protection hidden="1"/>
    </xf>
    <xf numFmtId="42" fontId="15" fillId="2" borderId="0" xfId="3" applyNumberFormat="1" applyFont="1" applyFill="1" applyBorder="1" applyAlignment="1" applyProtection="1">
      <alignment horizontal="right" vertical="top" wrapText="1"/>
      <protection hidden="1"/>
    </xf>
    <xf numFmtId="41" fontId="9" fillId="0" borderId="0" xfId="3" applyNumberFormat="1" applyFont="1" applyFill="1" applyAlignment="1" applyProtection="1">
      <alignment vertical="top" wrapText="1"/>
      <protection hidden="1"/>
    </xf>
    <xf numFmtId="42" fontId="15" fillId="2" borderId="13" xfId="3" applyNumberFormat="1" applyFont="1" applyFill="1" applyBorder="1" applyAlignment="1" applyProtection="1">
      <alignment horizontal="right" vertical="top"/>
      <protection hidden="1"/>
    </xf>
    <xf numFmtId="42" fontId="15" fillId="2" borderId="77" xfId="3" applyNumberFormat="1" applyFont="1" applyFill="1" applyBorder="1" applyAlignment="1" applyProtection="1">
      <alignment horizontal="right" vertical="top"/>
      <protection hidden="1"/>
    </xf>
    <xf numFmtId="42" fontId="15" fillId="2" borderId="78" xfId="3" applyNumberFormat="1" applyFont="1" applyFill="1" applyBorder="1" applyAlignment="1" applyProtection="1">
      <alignment horizontal="right" vertical="top"/>
      <protection hidden="1"/>
    </xf>
    <xf numFmtId="41" fontId="9" fillId="2" borderId="70" xfId="3" applyNumberFormat="1" applyFont="1" applyFill="1" applyBorder="1" applyAlignment="1" applyProtection="1">
      <alignment vertical="top"/>
      <protection hidden="1"/>
    </xf>
    <xf numFmtId="41" fontId="9" fillId="2" borderId="0" xfId="3" applyNumberFormat="1" applyFont="1" applyFill="1" applyBorder="1" applyAlignment="1" applyProtection="1">
      <alignment vertical="top"/>
      <protection hidden="1"/>
    </xf>
    <xf numFmtId="42" fontId="15" fillId="2" borderId="79" xfId="3" applyNumberFormat="1" applyFont="1" applyFill="1" applyBorder="1" applyAlignment="1" applyProtection="1">
      <alignment horizontal="right" vertical="top"/>
      <protection hidden="1"/>
    </xf>
    <xf numFmtId="42" fontId="15" fillId="2" borderId="80" xfId="3" applyNumberFormat="1" applyFont="1" applyFill="1" applyBorder="1" applyAlignment="1" applyProtection="1">
      <alignment horizontal="right" vertical="top"/>
      <protection hidden="1"/>
    </xf>
    <xf numFmtId="42" fontId="15" fillId="2" borderId="81" xfId="3" applyNumberFormat="1" applyFont="1" applyFill="1" applyBorder="1" applyAlignment="1" applyProtection="1">
      <alignment horizontal="right" vertical="top"/>
      <protection hidden="1"/>
    </xf>
    <xf numFmtId="0" fontId="2" fillId="2" borderId="82" xfId="1" applyFont="1" applyFill="1" applyBorder="1" applyAlignment="1" applyProtection="1"/>
    <xf numFmtId="0" fontId="23" fillId="10" borderId="76" xfId="0" applyFont="1" applyFill="1" applyBorder="1" applyAlignment="1" applyProtection="1">
      <alignment horizontal="left" vertical="top"/>
      <protection hidden="1"/>
    </xf>
    <xf numFmtId="41" fontId="9" fillId="2" borderId="76" xfId="3" applyNumberFormat="1" applyFont="1" applyFill="1" applyBorder="1" applyAlignment="1" applyProtection="1">
      <alignment horizontal="right" vertical="top" wrapText="1"/>
      <protection hidden="1"/>
    </xf>
    <xf numFmtId="41" fontId="9" fillId="0" borderId="76" xfId="3" applyNumberFormat="1" applyFont="1" applyFill="1" applyBorder="1" applyAlignment="1" applyProtection="1">
      <alignment horizontal="right" vertical="top" wrapText="1"/>
      <protection hidden="1"/>
    </xf>
    <xf numFmtId="41" fontId="9" fillId="2" borderId="0" xfId="3" applyNumberFormat="1" applyFont="1" applyFill="1" applyAlignment="1" applyProtection="1">
      <alignment vertical="top" wrapText="1"/>
      <protection locked="0"/>
    </xf>
    <xf numFmtId="41" fontId="9" fillId="2" borderId="84" xfId="3" applyNumberFormat="1" applyFont="1" applyFill="1" applyBorder="1" applyAlignment="1" applyProtection="1">
      <alignment horizontal="right" vertical="top"/>
      <protection hidden="1"/>
    </xf>
    <xf numFmtId="41" fontId="9" fillId="2" borderId="8" xfId="3" applyNumberFormat="1" applyFont="1" applyFill="1" applyBorder="1" applyAlignment="1" applyProtection="1">
      <alignment horizontal="right" vertical="top"/>
      <protection hidden="1"/>
    </xf>
    <xf numFmtId="41" fontId="9" fillId="2" borderId="85" xfId="3" applyNumberFormat="1" applyFont="1" applyFill="1" applyBorder="1" applyAlignment="1" applyProtection="1">
      <alignment horizontal="right" vertical="top"/>
      <protection hidden="1"/>
    </xf>
    <xf numFmtId="42" fontId="15" fillId="2" borderId="86" xfId="3" applyNumberFormat="1" applyFont="1" applyFill="1" applyBorder="1" applyAlignment="1" applyProtection="1">
      <alignment horizontal="right" vertical="top"/>
      <protection hidden="1"/>
    </xf>
    <xf numFmtId="42" fontId="15" fillId="2" borderId="87" xfId="3" applyNumberFormat="1" applyFont="1" applyFill="1" applyBorder="1" applyAlignment="1" applyProtection="1">
      <alignment horizontal="right" vertical="top"/>
      <protection hidden="1"/>
    </xf>
    <xf numFmtId="42" fontId="15" fillId="3" borderId="86" xfId="3" applyNumberFormat="1" applyFont="1" applyFill="1" applyBorder="1" applyAlignment="1" applyProtection="1">
      <alignment horizontal="right" vertical="top"/>
      <protection hidden="1"/>
    </xf>
    <xf numFmtId="42" fontId="15" fillId="3" borderId="88" xfId="3" applyNumberFormat="1" applyFont="1" applyFill="1" applyBorder="1" applyAlignment="1" applyProtection="1">
      <alignment horizontal="right" vertical="top"/>
      <protection hidden="1"/>
    </xf>
    <xf numFmtId="41" fontId="9" fillId="2" borderId="0" xfId="3" applyNumberFormat="1" applyFont="1" applyFill="1" applyBorder="1" applyAlignment="1" applyProtection="1">
      <alignment vertical="top" wrapText="1"/>
      <protection locked="0"/>
    </xf>
    <xf numFmtId="42" fontId="15" fillId="3" borderId="87" xfId="3" applyNumberFormat="1" applyFont="1" applyFill="1" applyBorder="1" applyAlignment="1" applyProtection="1">
      <alignment horizontal="right" vertical="top"/>
      <protection hidden="1"/>
    </xf>
    <xf numFmtId="42" fontId="15" fillId="2" borderId="90" xfId="3" applyNumberFormat="1" applyFont="1" applyFill="1" applyBorder="1" applyAlignment="1" applyProtection="1">
      <alignment horizontal="right" vertical="top"/>
      <protection hidden="1"/>
    </xf>
    <xf numFmtId="0" fontId="9" fillId="2" borderId="0" xfId="4" applyFont="1" applyFill="1" applyAlignment="1" applyProtection="1">
      <alignment vertical="top"/>
      <protection hidden="1"/>
    </xf>
    <xf numFmtId="0" fontId="9" fillId="2" borderId="0" xfId="4" applyFont="1" applyFill="1" applyAlignment="1" applyProtection="1">
      <alignment vertical="top" wrapText="1"/>
      <protection hidden="1"/>
    </xf>
    <xf numFmtId="0" fontId="9" fillId="2" borderId="24" xfId="4" applyFont="1" applyFill="1" applyBorder="1" applyAlignment="1" applyProtection="1">
      <alignment vertical="top"/>
      <protection hidden="1"/>
    </xf>
    <xf numFmtId="0" fontId="15" fillId="2" borderId="89" xfId="4" applyFont="1" applyFill="1" applyBorder="1" applyAlignment="1" applyProtection="1">
      <alignment horizontal="center" vertical="top" wrapText="1"/>
      <protection hidden="1"/>
    </xf>
    <xf numFmtId="0" fontId="15" fillId="2" borderId="94" xfId="4" applyFont="1" applyFill="1" applyBorder="1" applyAlignment="1" applyProtection="1">
      <alignment horizontal="center" vertical="top" wrapText="1"/>
      <protection hidden="1"/>
    </xf>
    <xf numFmtId="0" fontId="15" fillId="2" borderId="76" xfId="4" applyFont="1" applyFill="1" applyBorder="1" applyAlignment="1" applyProtection="1">
      <alignment horizontal="center" vertical="top" wrapText="1"/>
      <protection hidden="1"/>
    </xf>
    <xf numFmtId="0" fontId="15" fillId="2" borderId="95" xfId="4" applyFont="1" applyFill="1" applyBorder="1" applyAlignment="1" applyProtection="1">
      <alignment horizontal="center" vertical="top" wrapText="1"/>
      <protection hidden="1"/>
    </xf>
    <xf numFmtId="0" fontId="15" fillId="2" borderId="24" xfId="4" applyFont="1" applyFill="1" applyBorder="1" applyAlignment="1" applyProtection="1">
      <alignment horizontal="center" vertical="top" wrapText="1"/>
      <protection hidden="1"/>
    </xf>
    <xf numFmtId="0" fontId="15" fillId="2" borderId="96" xfId="4" applyFont="1" applyFill="1" applyBorder="1" applyAlignment="1" applyProtection="1">
      <alignment horizontal="center" vertical="top" wrapText="1"/>
      <protection hidden="1"/>
    </xf>
    <xf numFmtId="0" fontId="15" fillId="2" borderId="97" xfId="4" applyFont="1" applyFill="1" applyBorder="1" applyAlignment="1" applyProtection="1">
      <alignment horizontal="center" vertical="top" wrapText="1"/>
      <protection hidden="1"/>
    </xf>
    <xf numFmtId="0" fontId="15" fillId="2" borderId="28" xfId="4" applyFont="1" applyFill="1" applyBorder="1" applyAlignment="1" applyProtection="1">
      <alignment horizontal="center" vertical="top" wrapText="1"/>
      <protection hidden="1"/>
    </xf>
    <xf numFmtId="1" fontId="9" fillId="2" borderId="98" xfId="4" quotePrefix="1" applyNumberFormat="1" applyFont="1" applyFill="1" applyBorder="1" applyAlignment="1" applyProtection="1">
      <alignment horizontal="center" vertical="top" wrapText="1"/>
      <protection hidden="1"/>
    </xf>
    <xf numFmtId="1" fontId="9" fillId="2" borderId="99" xfId="4" quotePrefix="1" applyNumberFormat="1" applyFont="1" applyFill="1" applyBorder="1" applyAlignment="1" applyProtection="1">
      <alignment horizontal="center" vertical="top" wrapText="1"/>
      <protection hidden="1"/>
    </xf>
    <xf numFmtId="1" fontId="9" fillId="2" borderId="100" xfId="4" quotePrefix="1" applyNumberFormat="1" applyFont="1" applyFill="1" applyBorder="1" applyAlignment="1" applyProtection="1">
      <alignment horizontal="center" vertical="top" wrapText="1"/>
      <protection hidden="1"/>
    </xf>
    <xf numFmtId="1" fontId="9" fillId="2" borderId="104" xfId="4" applyNumberFormat="1" applyFont="1" applyFill="1" applyBorder="1" applyAlignment="1" applyProtection="1">
      <alignment horizontal="center" vertical="top" wrapText="1"/>
      <protection hidden="1"/>
    </xf>
    <xf numFmtId="1" fontId="9" fillId="2" borderId="4" xfId="4" applyNumberFormat="1" applyFont="1" applyFill="1" applyBorder="1" applyAlignment="1" applyProtection="1">
      <alignment horizontal="center" vertical="top" wrapText="1"/>
      <protection hidden="1"/>
    </xf>
    <xf numFmtId="1" fontId="9" fillId="2" borderId="105" xfId="4" applyNumberFormat="1" applyFont="1" applyFill="1" applyBorder="1" applyAlignment="1" applyProtection="1">
      <alignment horizontal="center" vertical="top" wrapText="1"/>
      <protection hidden="1"/>
    </xf>
    <xf numFmtId="0" fontId="15" fillId="2" borderId="31" xfId="4" applyFont="1" applyFill="1" applyBorder="1" applyAlignment="1" applyProtection="1">
      <alignment vertical="top" wrapText="1"/>
      <protection hidden="1"/>
    </xf>
    <xf numFmtId="0" fontId="15" fillId="2" borderId="32" xfId="4" applyFont="1" applyFill="1" applyBorder="1" applyAlignment="1" applyProtection="1">
      <alignment vertical="top" wrapText="1"/>
      <protection hidden="1"/>
    </xf>
    <xf numFmtId="0" fontId="15" fillId="2" borderId="106" xfId="4" applyFont="1" applyFill="1" applyBorder="1" applyAlignment="1" applyProtection="1">
      <alignment vertical="top" wrapText="1"/>
      <protection hidden="1"/>
    </xf>
    <xf numFmtId="0" fontId="15" fillId="2" borderId="93" xfId="4" applyFont="1" applyFill="1" applyBorder="1" applyAlignment="1" applyProtection="1">
      <alignment horizontal="left" vertical="top" wrapText="1"/>
      <protection hidden="1"/>
    </xf>
    <xf numFmtId="0" fontId="9" fillId="2" borderId="31" xfId="4" applyFont="1" applyFill="1" applyBorder="1" applyAlignment="1" applyProtection="1">
      <alignment vertical="top"/>
      <protection hidden="1"/>
    </xf>
    <xf numFmtId="0" fontId="9" fillId="2" borderId="32" xfId="4" applyFont="1" applyFill="1" applyBorder="1" applyAlignment="1" applyProtection="1">
      <alignment vertical="top"/>
      <protection hidden="1"/>
    </xf>
    <xf numFmtId="0" fontId="9" fillId="2" borderId="107" xfId="4" applyFont="1" applyFill="1" applyBorder="1" applyAlignment="1" applyProtection="1">
      <alignment vertical="top"/>
      <protection hidden="1"/>
    </xf>
    <xf numFmtId="0" fontId="9" fillId="2" borderId="95" xfId="4" applyFont="1" applyFill="1" applyBorder="1" applyAlignment="1" applyProtection="1">
      <alignment horizontal="left" vertical="top" wrapText="1"/>
      <protection locked="0"/>
    </xf>
    <xf numFmtId="42" fontId="9" fillId="2" borderId="26" xfId="4" applyNumberFormat="1" applyFont="1" applyFill="1" applyBorder="1" applyAlignment="1" applyProtection="1">
      <alignment vertical="top"/>
      <protection hidden="1"/>
    </xf>
    <xf numFmtId="168" fontId="9" fillId="2" borderId="89" xfId="4" applyNumberFormat="1" applyFont="1" applyFill="1" applyBorder="1" applyAlignment="1" applyProtection="1">
      <alignment vertical="top"/>
      <protection hidden="1"/>
    </xf>
    <xf numFmtId="168" fontId="9" fillId="2" borderId="95" xfId="4" applyNumberFormat="1" applyFont="1" applyFill="1" applyBorder="1" applyAlignment="1" applyProtection="1">
      <alignment vertical="top"/>
      <protection hidden="1"/>
    </xf>
    <xf numFmtId="0" fontId="22" fillId="0" borderId="95" xfId="6" applyBorder="1" applyAlignment="1" applyProtection="1">
      <alignment vertical="top" wrapText="1"/>
      <protection locked="0"/>
    </xf>
    <xf numFmtId="0" fontId="9" fillId="0" borderId="0" xfId="4" applyFont="1" applyFill="1" applyAlignment="1" applyProtection="1">
      <alignment vertical="top"/>
      <protection hidden="1"/>
    </xf>
    <xf numFmtId="0" fontId="9" fillId="2" borderId="28" xfId="4" applyFont="1" applyFill="1" applyBorder="1" applyAlignment="1" applyProtection="1">
      <alignment horizontal="left" vertical="top" wrapText="1"/>
      <protection locked="0"/>
    </xf>
    <xf numFmtId="0" fontId="15" fillId="2" borderId="36" xfId="4" applyFont="1" applyFill="1" applyBorder="1" applyAlignment="1" applyProtection="1">
      <alignment horizontal="left" vertical="top" wrapText="1"/>
      <protection hidden="1"/>
    </xf>
    <xf numFmtId="0" fontId="15" fillId="2" borderId="37" xfId="4" applyFont="1" applyFill="1" applyBorder="1" applyAlignment="1" applyProtection="1">
      <alignment horizontal="left" vertical="top" wrapText="1"/>
      <protection hidden="1"/>
    </xf>
    <xf numFmtId="165" fontId="9" fillId="2" borderId="38" xfId="4" applyNumberFormat="1" applyFont="1" applyFill="1" applyBorder="1" applyAlignment="1" applyProtection="1">
      <alignment horizontal="center" vertical="top" wrapText="1"/>
      <protection hidden="1"/>
    </xf>
    <xf numFmtId="165" fontId="9" fillId="2" borderId="108" xfId="4" applyNumberFormat="1" applyFont="1" applyFill="1" applyBorder="1" applyAlignment="1" applyProtection="1">
      <alignment horizontal="center" vertical="top" wrapText="1"/>
      <protection hidden="1"/>
    </xf>
    <xf numFmtId="0" fontId="9" fillId="2" borderId="109" xfId="4" applyFont="1" applyFill="1" applyBorder="1" applyAlignment="1" applyProtection="1">
      <alignment vertical="top"/>
      <protection hidden="1"/>
    </xf>
    <xf numFmtId="0" fontId="9" fillId="2" borderId="39" xfId="4" applyFont="1" applyFill="1" applyBorder="1" applyAlignment="1" applyProtection="1">
      <alignment horizontal="left" vertical="top" wrapText="1"/>
      <protection hidden="1"/>
    </xf>
    <xf numFmtId="42" fontId="9" fillId="2" borderId="36" xfId="4" applyNumberFormat="1" applyFont="1" applyFill="1" applyBorder="1" applyAlignment="1" applyProtection="1">
      <alignment vertical="top"/>
      <protection hidden="1"/>
    </xf>
    <xf numFmtId="42" fontId="9" fillId="2" borderId="38" xfId="4" applyNumberFormat="1" applyFont="1" applyFill="1" applyBorder="1" applyAlignment="1" applyProtection="1">
      <alignment vertical="top"/>
      <protection hidden="1"/>
    </xf>
    <xf numFmtId="42" fontId="9" fillId="2" borderId="110" xfId="4" applyNumberFormat="1" applyFont="1" applyFill="1" applyBorder="1" applyAlignment="1" applyProtection="1">
      <alignment vertical="top"/>
      <protection hidden="1"/>
    </xf>
    <xf numFmtId="0" fontId="15" fillId="2" borderId="0" xfId="4" applyFont="1" applyFill="1" applyBorder="1" applyAlignment="1" applyProtection="1">
      <alignment horizontal="left" vertical="top" wrapText="1"/>
      <protection hidden="1"/>
    </xf>
    <xf numFmtId="165" fontId="9" fillId="2" borderId="0" xfId="4" applyNumberFormat="1" applyFont="1" applyFill="1" applyBorder="1" applyAlignment="1" applyProtection="1">
      <alignment horizontal="center" vertical="top" wrapText="1"/>
      <protection hidden="1"/>
    </xf>
    <xf numFmtId="0" fontId="9" fillId="2" borderId="0" xfId="4" applyFont="1" applyFill="1" applyBorder="1" applyAlignment="1" applyProtection="1">
      <alignment horizontal="center" vertical="top"/>
      <protection hidden="1"/>
    </xf>
    <xf numFmtId="0" fontId="9" fillId="2" borderId="0" xfId="4" applyFont="1" applyFill="1" applyBorder="1" applyAlignment="1" applyProtection="1">
      <alignment horizontal="left" vertical="top" wrapText="1"/>
      <protection hidden="1"/>
    </xf>
    <xf numFmtId="41" fontId="0" fillId="9" borderId="89" xfId="0" applyNumberFormat="1" applyFont="1" applyFill="1" applyBorder="1" applyAlignment="1" applyProtection="1">
      <alignment horizontal="center" vertical="top"/>
      <protection hidden="1"/>
    </xf>
    <xf numFmtId="43" fontId="34" fillId="9" borderId="89" xfId="0" applyNumberFormat="1" applyFont="1" applyFill="1" applyBorder="1" applyProtection="1">
      <protection hidden="1"/>
    </xf>
    <xf numFmtId="2" fontId="34" fillId="0" borderId="89" xfId="0" applyNumberFormat="1" applyFont="1" applyFill="1" applyBorder="1" applyProtection="1">
      <protection hidden="1"/>
    </xf>
    <xf numFmtId="2" fontId="34" fillId="9" borderId="89" xfId="0" applyNumberFormat="1" applyFont="1" applyFill="1" applyBorder="1" applyProtection="1">
      <protection hidden="1"/>
    </xf>
    <xf numFmtId="2" fontId="0" fillId="0" borderId="89" xfId="0" applyNumberFormat="1" applyFill="1" applyBorder="1" applyProtection="1">
      <protection hidden="1"/>
    </xf>
    <xf numFmtId="9" fontId="0" fillId="0" borderId="89" xfId="0" applyNumberFormat="1" applyFont="1" applyFill="1" applyBorder="1" applyAlignment="1" applyProtection="1">
      <alignment horizontal="right"/>
      <protection hidden="1"/>
    </xf>
    <xf numFmtId="0" fontId="36" fillId="10" borderId="57" xfId="0" applyFont="1" applyFill="1" applyBorder="1" applyAlignment="1" applyProtection="1">
      <alignment vertical="top"/>
      <protection hidden="1"/>
    </xf>
    <xf numFmtId="42" fontId="9" fillId="13" borderId="14" xfId="4" applyNumberFormat="1" applyFont="1" applyFill="1" applyBorder="1" applyAlignment="1" applyProtection="1">
      <alignment vertical="top"/>
      <protection locked="0"/>
    </xf>
    <xf numFmtId="43" fontId="9" fillId="13" borderId="14" xfId="4" applyNumberFormat="1" applyFont="1" applyFill="1" applyBorder="1" applyAlignment="1" applyProtection="1">
      <alignment horizontal="center" vertical="top" wrapText="1"/>
      <protection locked="0"/>
    </xf>
    <xf numFmtId="41" fontId="9" fillId="13" borderId="14" xfId="4" applyNumberFormat="1" applyFont="1" applyFill="1" applyBorder="1" applyAlignment="1" applyProtection="1">
      <alignment vertical="top"/>
      <protection locked="0"/>
    </xf>
    <xf numFmtId="0" fontId="9" fillId="13" borderId="26" xfId="4" applyFont="1" applyFill="1" applyBorder="1" applyAlignment="1" applyProtection="1">
      <alignment horizontal="left" vertical="top" wrapText="1"/>
      <protection locked="0"/>
    </xf>
    <xf numFmtId="0" fontId="9" fillId="13" borderId="34" xfId="4" applyFont="1" applyFill="1" applyBorder="1" applyAlignment="1" applyProtection="1">
      <alignment horizontal="left" vertical="top" wrapText="1"/>
      <protection locked="0"/>
    </xf>
    <xf numFmtId="41" fontId="9" fillId="13" borderId="0" xfId="3" applyNumberFormat="1" applyFont="1" applyFill="1" applyAlignment="1" applyProtection="1">
      <alignment vertical="top"/>
      <protection locked="0"/>
    </xf>
    <xf numFmtId="0" fontId="9" fillId="13" borderId="0" xfId="3" applyFont="1" applyFill="1" applyAlignment="1" applyProtection="1">
      <alignment horizontal="left" vertical="top" wrapText="1" indent="2"/>
      <protection locked="0"/>
    </xf>
    <xf numFmtId="43" fontId="0" fillId="13" borderId="89" xfId="0" applyNumberFormat="1" applyFill="1" applyBorder="1" applyProtection="1">
      <protection locked="0"/>
    </xf>
    <xf numFmtId="10" fontId="0" fillId="13" borderId="89" xfId="0" applyNumberFormat="1" applyFill="1" applyBorder="1" applyProtection="1">
      <protection locked="0"/>
    </xf>
    <xf numFmtId="43" fontId="0" fillId="13" borderId="50" xfId="0" applyNumberFormat="1" applyFill="1" applyBorder="1" applyProtection="1">
      <protection locked="0"/>
    </xf>
    <xf numFmtId="10" fontId="0" fillId="13" borderId="50" xfId="0" applyNumberFormat="1" applyFill="1" applyBorder="1" applyProtection="1">
      <protection locked="0"/>
    </xf>
    <xf numFmtId="0" fontId="9" fillId="13" borderId="69" xfId="4" applyFont="1" applyFill="1" applyBorder="1" applyAlignment="1" applyProtection="1">
      <alignment horizontal="left" vertical="top" wrapText="1"/>
      <protection locked="0"/>
    </xf>
    <xf numFmtId="42" fontId="9" fillId="13" borderId="89" xfId="4" applyNumberFormat="1" applyFont="1" applyFill="1" applyBorder="1" applyAlignment="1" applyProtection="1">
      <alignment vertical="top"/>
      <protection locked="0"/>
    </xf>
    <xf numFmtId="165" fontId="9" fillId="13" borderId="89" xfId="4" applyNumberFormat="1" applyFont="1" applyFill="1" applyBorder="1" applyAlignment="1" applyProtection="1">
      <alignment horizontal="center" vertical="top" wrapText="1"/>
      <protection locked="0"/>
    </xf>
    <xf numFmtId="165" fontId="9" fillId="13" borderId="56" xfId="4" applyNumberFormat="1" applyFont="1" applyFill="1" applyBorder="1" applyAlignment="1" applyProtection="1">
      <alignment horizontal="center" vertical="top" wrapText="1"/>
      <protection locked="0"/>
    </xf>
    <xf numFmtId="42" fontId="9" fillId="13" borderId="17" xfId="4" applyNumberFormat="1" applyFont="1" applyFill="1" applyBorder="1" applyAlignment="1" applyProtection="1">
      <alignment vertical="top"/>
      <protection locked="0"/>
    </xf>
    <xf numFmtId="42" fontId="9" fillId="13" borderId="97" xfId="4" applyNumberFormat="1" applyFont="1" applyFill="1" applyBorder="1" applyAlignment="1" applyProtection="1">
      <alignment vertical="top"/>
      <protection locked="0"/>
    </xf>
    <xf numFmtId="10" fontId="15" fillId="13" borderId="96" xfId="5" applyNumberFormat="1" applyFont="1" applyFill="1" applyBorder="1" applyAlignment="1" applyProtection="1">
      <alignment horizontal="center" vertical="top"/>
      <protection locked="0"/>
    </xf>
    <xf numFmtId="10" fontId="15" fillId="13" borderId="97" xfId="5" applyNumberFormat="1" applyFont="1" applyFill="1" applyBorder="1" applyAlignment="1" applyProtection="1">
      <alignment horizontal="center" vertical="top"/>
      <protection locked="0"/>
    </xf>
    <xf numFmtId="10" fontId="15" fillId="13" borderId="28" xfId="5" applyNumberFormat="1" applyFont="1" applyFill="1" applyBorder="1" applyAlignment="1" applyProtection="1">
      <alignment horizontal="center" vertical="top"/>
      <protection locked="0"/>
    </xf>
    <xf numFmtId="42" fontId="9" fillId="13" borderId="0" xfId="2" applyNumberFormat="1" applyFont="1" applyFill="1" applyAlignment="1" applyProtection="1">
      <alignment wrapText="1"/>
      <protection locked="0"/>
    </xf>
    <xf numFmtId="41" fontId="9" fillId="13" borderId="0" xfId="2" applyNumberFormat="1" applyFont="1" applyFill="1" applyAlignment="1" applyProtection="1">
      <protection locked="0"/>
    </xf>
    <xf numFmtId="41" fontId="9" fillId="13" borderId="0" xfId="2" applyNumberFormat="1" applyFont="1" applyFill="1" applyAlignment="1" applyProtection="1">
      <alignment wrapText="1"/>
      <protection locked="0"/>
    </xf>
    <xf numFmtId="41" fontId="19" fillId="13" borderId="0" xfId="2" applyNumberFormat="1" applyFont="1" applyFill="1" applyAlignment="1" applyProtection="1">
      <alignment wrapText="1"/>
      <protection locked="0"/>
    </xf>
    <xf numFmtId="41" fontId="19" fillId="13" borderId="0" xfId="2" applyNumberFormat="1" applyFont="1" applyFill="1" applyBorder="1" applyAlignment="1" applyProtection="1">
      <alignment wrapText="1"/>
      <protection locked="0"/>
    </xf>
    <xf numFmtId="41" fontId="9" fillId="13" borderId="0" xfId="2" applyNumberFormat="1" applyFont="1" applyFill="1" applyBorder="1" applyAlignment="1" applyProtection="1">
      <alignment wrapText="1"/>
      <protection locked="0"/>
    </xf>
    <xf numFmtId="41" fontId="9" fillId="13" borderId="50" xfId="3" applyNumberFormat="1" applyFont="1" applyFill="1" applyBorder="1" applyAlignment="1" applyProtection="1">
      <alignment vertical="top" wrapText="1"/>
      <protection locked="0"/>
    </xf>
    <xf numFmtId="41" fontId="9" fillId="13" borderId="50" xfId="3" applyNumberFormat="1" applyFont="1" applyFill="1" applyBorder="1" applyAlignment="1" applyProtection="1">
      <alignment vertical="top"/>
      <protection locked="0"/>
    </xf>
    <xf numFmtId="41" fontId="9" fillId="13" borderId="14" xfId="3" applyNumberFormat="1" applyFont="1" applyFill="1" applyBorder="1" applyAlignment="1" applyProtection="1">
      <alignment vertical="top"/>
      <protection locked="0"/>
    </xf>
    <xf numFmtId="41" fontId="9" fillId="13" borderId="76" xfId="3" applyNumberFormat="1" applyFont="1" applyFill="1" applyBorder="1" applyAlignment="1" applyProtection="1">
      <alignment vertical="top"/>
      <protection locked="0"/>
    </xf>
    <xf numFmtId="41" fontId="9" fillId="2" borderId="56" xfId="3" applyNumberFormat="1" applyFont="1" applyFill="1" applyBorder="1" applyAlignment="1" applyProtection="1">
      <alignment horizontal="right" vertical="top"/>
      <protection hidden="1"/>
    </xf>
    <xf numFmtId="41" fontId="9" fillId="2" borderId="57" xfId="3" applyNumberFormat="1" applyFont="1" applyFill="1" applyBorder="1" applyAlignment="1" applyProtection="1">
      <alignment horizontal="right" vertical="top"/>
      <protection hidden="1"/>
    </xf>
    <xf numFmtId="41" fontId="9" fillId="2" borderId="69" xfId="3" applyNumberFormat="1" applyFont="1" applyFill="1" applyBorder="1" applyAlignment="1" applyProtection="1">
      <alignment horizontal="right" vertical="top"/>
      <protection hidden="1"/>
    </xf>
    <xf numFmtId="0" fontId="29" fillId="2" borderId="0" xfId="1" applyFont="1" applyFill="1" applyProtection="1"/>
    <xf numFmtId="41" fontId="9" fillId="2" borderId="0" xfId="3" applyNumberFormat="1" applyFont="1" applyFill="1" applyAlignment="1" applyProtection="1">
      <alignment vertical="center" wrapText="1"/>
      <protection locked="0"/>
    </xf>
    <xf numFmtId="41" fontId="10" fillId="2" borderId="0" xfId="3" applyNumberFormat="1" applyFont="1" applyFill="1" applyAlignment="1" applyProtection="1">
      <alignment vertical="top" wrapText="1"/>
      <protection locked="0"/>
    </xf>
    <xf numFmtId="0" fontId="9" fillId="2" borderId="0" xfId="3" applyFont="1" applyFill="1" applyBorder="1" applyAlignment="1" applyProtection="1">
      <alignment vertical="top" wrapText="1"/>
      <protection locked="0"/>
    </xf>
    <xf numFmtId="0" fontId="10" fillId="2" borderId="0" xfId="3" applyFont="1" applyFill="1" applyBorder="1" applyAlignment="1" applyProtection="1">
      <alignment vertical="top" wrapText="1"/>
      <protection locked="0"/>
    </xf>
    <xf numFmtId="0" fontId="32" fillId="2" borderId="0" xfId="7" applyFont="1" applyFill="1" applyBorder="1" applyAlignment="1" applyProtection="1">
      <alignment horizontal="left" vertical="top"/>
    </xf>
    <xf numFmtId="0" fontId="2" fillId="13" borderId="2" xfId="1" applyFont="1" applyFill="1" applyBorder="1" applyAlignment="1" applyProtection="1">
      <protection locked="0"/>
    </xf>
    <xf numFmtId="0" fontId="2" fillId="13" borderId="83" xfId="1" applyFont="1" applyFill="1" applyBorder="1" applyAlignment="1" applyProtection="1">
      <protection locked="0"/>
    </xf>
    <xf numFmtId="2" fontId="34" fillId="0" borderId="0" xfId="0" applyNumberFormat="1" applyFont="1" applyFill="1" applyBorder="1" applyProtection="1">
      <protection hidden="1"/>
    </xf>
    <xf numFmtId="2" fontId="34" fillId="2" borderId="0" xfId="0" applyNumberFormat="1" applyFont="1" applyFill="1" applyBorder="1" applyProtection="1">
      <protection hidden="1"/>
    </xf>
    <xf numFmtId="43" fontId="0" fillId="3" borderId="0" xfId="0" applyNumberFormat="1" applyFill="1" applyBorder="1" applyProtection="1">
      <protection hidden="1"/>
    </xf>
    <xf numFmtId="43" fontId="34" fillId="3" borderId="0" xfId="0" applyNumberFormat="1" applyFont="1" applyFill="1" applyBorder="1" applyProtection="1">
      <protection hidden="1"/>
    </xf>
    <xf numFmtId="0" fontId="0" fillId="3" borderId="0" xfId="0" applyFill="1" applyBorder="1" applyProtection="1">
      <protection hidden="1"/>
    </xf>
    <xf numFmtId="1" fontId="34" fillId="3" borderId="0" xfId="0" applyNumberFormat="1" applyFont="1" applyFill="1" applyBorder="1" applyProtection="1">
      <protection hidden="1"/>
    </xf>
    <xf numFmtId="2" fontId="34" fillId="3" borderId="0" xfId="0" applyNumberFormat="1" applyFont="1" applyFill="1" applyBorder="1" applyProtection="1">
      <protection hidden="1"/>
    </xf>
    <xf numFmtId="0" fontId="0" fillId="3" borderId="0" xfId="0" applyFont="1" applyFill="1" applyBorder="1" applyAlignment="1" applyProtection="1">
      <alignment vertical="top"/>
      <protection hidden="1"/>
    </xf>
    <xf numFmtId="10" fontId="0" fillId="13" borderId="69" xfId="0" applyNumberFormat="1" applyFill="1" applyBorder="1" applyProtection="1">
      <protection locked="0"/>
    </xf>
    <xf numFmtId="2" fontId="34" fillId="0" borderId="69" xfId="0" applyNumberFormat="1" applyFont="1" applyFill="1" applyBorder="1" applyProtection="1">
      <protection hidden="1"/>
    </xf>
    <xf numFmtId="10" fontId="0" fillId="0" borderId="69" xfId="0" applyNumberFormat="1" applyFont="1" applyFill="1" applyBorder="1" applyAlignment="1" applyProtection="1">
      <alignment horizontal="right"/>
      <protection hidden="1"/>
    </xf>
    <xf numFmtId="0" fontId="35" fillId="3" borderId="0"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top"/>
      <protection hidden="1"/>
    </xf>
    <xf numFmtId="0" fontId="12" fillId="3" borderId="0" xfId="0" applyFont="1" applyFill="1" applyBorder="1" applyAlignment="1" applyProtection="1">
      <alignment vertical="top"/>
      <protection hidden="1"/>
    </xf>
    <xf numFmtId="41" fontId="0" fillId="3" borderId="0" xfId="0" applyNumberFormat="1" applyFont="1" applyFill="1" applyBorder="1" applyAlignment="1" applyProtection="1">
      <alignment horizontal="center" vertical="top" wrapText="1"/>
      <protection hidden="1"/>
    </xf>
    <xf numFmtId="43" fontId="0" fillId="3" borderId="0" xfId="0" applyNumberFormat="1" applyFill="1" applyBorder="1" applyProtection="1">
      <protection locked="0"/>
    </xf>
    <xf numFmtId="10" fontId="0" fillId="3" borderId="0" xfId="0" applyNumberFormat="1" applyFill="1" applyBorder="1" applyProtection="1">
      <protection locked="0"/>
    </xf>
    <xf numFmtId="10" fontId="0" fillId="3" borderId="0" xfId="0" applyNumberFormat="1" applyFont="1" applyFill="1" applyBorder="1" applyAlignment="1" applyProtection="1">
      <alignment horizontal="right"/>
      <protection hidden="1"/>
    </xf>
    <xf numFmtId="41" fontId="0" fillId="9" borderId="89" xfId="0" applyNumberFormat="1" applyFont="1" applyFill="1" applyBorder="1" applyAlignment="1" applyProtection="1">
      <alignment horizontal="center" vertical="top" wrapText="1"/>
      <protection hidden="1"/>
    </xf>
    <xf numFmtId="0" fontId="0" fillId="9" borderId="18" xfId="0" applyFill="1" applyBorder="1" applyProtection="1">
      <protection hidden="1"/>
    </xf>
    <xf numFmtId="0" fontId="0" fillId="9" borderId="89" xfId="0" applyFill="1" applyBorder="1" applyProtection="1">
      <protection hidden="1"/>
    </xf>
    <xf numFmtId="0" fontId="0" fillId="9" borderId="89" xfId="0" applyFont="1" applyFill="1" applyBorder="1" applyAlignment="1" applyProtection="1">
      <alignment vertical="top"/>
      <protection hidden="1"/>
    </xf>
    <xf numFmtId="3" fontId="0" fillId="2" borderId="0" xfId="0" applyNumberFormat="1" applyFont="1" applyFill="1" applyAlignment="1" applyProtection="1">
      <alignment horizontal="left" vertical="top" indent="2"/>
      <protection hidden="1"/>
    </xf>
    <xf numFmtId="0" fontId="32" fillId="0" borderId="0" xfId="7" applyFont="1" applyFill="1" applyBorder="1" applyAlignment="1" applyProtection="1">
      <alignment horizontal="left" vertical="top"/>
    </xf>
    <xf numFmtId="0" fontId="5" fillId="2" borderId="0" xfId="1" applyFont="1" applyFill="1" applyBorder="1" applyAlignment="1" applyProtection="1">
      <alignment horizontal="center" vertical="top" wrapText="1"/>
    </xf>
    <xf numFmtId="0" fontId="30" fillId="2" borderId="0" xfId="1" applyFont="1" applyFill="1" applyBorder="1" applyAlignment="1" applyProtection="1">
      <alignment horizontal="left" vertical="top"/>
    </xf>
    <xf numFmtId="0" fontId="32" fillId="2" borderId="0" xfId="7" applyFont="1" applyFill="1" applyBorder="1" applyAlignment="1" applyProtection="1">
      <alignment horizontal="left" vertical="top"/>
    </xf>
    <xf numFmtId="0" fontId="3" fillId="13" borderId="48" xfId="1" applyFont="1" applyFill="1" applyBorder="1" applyAlignment="1" applyProtection="1">
      <alignment horizontal="center" vertical="center" wrapText="1"/>
      <protection locked="0"/>
    </xf>
    <xf numFmtId="0" fontId="3" fillId="13" borderId="49"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xf>
    <xf numFmtId="0" fontId="4" fillId="2" borderId="2" xfId="1" applyFont="1" applyFill="1" applyBorder="1" applyAlignment="1" applyProtection="1">
      <alignment horizontal="center"/>
    </xf>
    <xf numFmtId="0" fontId="25" fillId="2" borderId="0" xfId="2" applyNumberFormat="1" applyFont="1" applyFill="1" applyAlignment="1" applyProtection="1">
      <alignment horizontal="center"/>
    </xf>
    <xf numFmtId="0" fontId="9" fillId="2" borderId="0" xfId="2" applyNumberFormat="1" applyFont="1" applyFill="1" applyAlignment="1" applyProtection="1">
      <alignment horizontal="center"/>
    </xf>
    <xf numFmtId="0" fontId="36" fillId="10" borderId="56" xfId="0" applyFont="1" applyFill="1" applyBorder="1" applyAlignment="1" applyProtection="1">
      <alignment horizontal="center" vertical="top"/>
      <protection hidden="1"/>
    </xf>
    <xf numFmtId="0" fontId="36" fillId="10" borderId="57" xfId="0" applyFont="1" applyFill="1" applyBorder="1" applyAlignment="1" applyProtection="1">
      <alignment horizontal="center" vertical="top"/>
      <protection hidden="1"/>
    </xf>
    <xf numFmtId="0" fontId="36" fillId="10" borderId="69" xfId="0" applyFont="1" applyFill="1" applyBorder="1" applyAlignment="1" applyProtection="1">
      <alignment horizontal="center" vertical="top"/>
      <protection hidden="1"/>
    </xf>
    <xf numFmtId="0" fontId="21" fillId="6" borderId="22" xfId="4" applyFont="1" applyFill="1" applyBorder="1" applyAlignment="1" applyProtection="1">
      <alignment horizontal="center" vertical="top"/>
    </xf>
    <xf numFmtId="0" fontId="21" fillId="6" borderId="23" xfId="4" applyFont="1" applyFill="1" applyBorder="1" applyAlignment="1" applyProtection="1">
      <alignment horizontal="center" vertical="top"/>
    </xf>
    <xf numFmtId="0" fontId="21" fillId="6" borderId="75" xfId="4" applyFont="1" applyFill="1" applyBorder="1" applyAlignment="1" applyProtection="1">
      <alignment horizontal="center" vertical="top"/>
    </xf>
    <xf numFmtId="0" fontId="15" fillId="0" borderId="14" xfId="4" applyFont="1" applyFill="1" applyBorder="1" applyAlignment="1" applyProtection="1">
      <alignment horizontal="center" vertical="top" wrapText="1"/>
    </xf>
    <xf numFmtId="0" fontId="15" fillId="0" borderId="47" xfId="4" applyFont="1" applyFill="1" applyBorder="1" applyAlignment="1" applyProtection="1">
      <alignment horizontal="center" vertical="top" wrapText="1"/>
    </xf>
    <xf numFmtId="0" fontId="15" fillId="2" borderId="25" xfId="4" applyFont="1" applyFill="1" applyBorder="1" applyAlignment="1" applyProtection="1">
      <alignment horizontal="center" vertical="top" wrapText="1"/>
    </xf>
    <xf numFmtId="0" fontId="15" fillId="2" borderId="30" xfId="4" applyFont="1" applyFill="1" applyBorder="1" applyAlignment="1" applyProtection="1">
      <alignment horizontal="center" vertical="top" wrapText="1"/>
    </xf>
    <xf numFmtId="0" fontId="4" fillId="2" borderId="24" xfId="4" applyFont="1" applyFill="1" applyBorder="1" applyAlignment="1" applyProtection="1">
      <alignment horizontal="center" vertical="center" wrapText="1"/>
    </xf>
    <xf numFmtId="0" fontId="4" fillId="2" borderId="29" xfId="4" applyFont="1" applyFill="1" applyBorder="1" applyAlignment="1" applyProtection="1">
      <alignment horizontal="center" vertical="center" wrapText="1"/>
    </xf>
    <xf numFmtId="0" fontId="4" fillId="2" borderId="45" xfId="4" applyFont="1" applyFill="1" applyBorder="1" applyAlignment="1" applyProtection="1">
      <alignment horizontal="center" vertical="center" wrapText="1"/>
    </xf>
    <xf numFmtId="0" fontId="4" fillId="2" borderId="46" xfId="4" applyFont="1" applyFill="1" applyBorder="1" applyAlignment="1" applyProtection="1">
      <alignment horizontal="center" vertical="center" wrapText="1"/>
    </xf>
    <xf numFmtId="0" fontId="15" fillId="0" borderId="51" xfId="4" applyFont="1" applyFill="1" applyBorder="1" applyAlignment="1" applyProtection="1">
      <alignment horizontal="center" vertical="top" wrapText="1"/>
    </xf>
    <xf numFmtId="0" fontId="15" fillId="0" borderId="52" xfId="4" applyFont="1" applyFill="1" applyBorder="1" applyAlignment="1" applyProtection="1">
      <alignment horizontal="center" vertical="top" wrapText="1"/>
    </xf>
    <xf numFmtId="0" fontId="15" fillId="0" borderId="53" xfId="4" applyFont="1" applyFill="1" applyBorder="1" applyAlignment="1" applyProtection="1">
      <alignment horizontal="center" vertical="top" wrapText="1"/>
    </xf>
    <xf numFmtId="0" fontId="15" fillId="0" borderId="54" xfId="4" applyFont="1" applyFill="1" applyBorder="1" applyAlignment="1" applyProtection="1">
      <alignment horizontal="center" vertical="top" wrapText="1"/>
    </xf>
    <xf numFmtId="0" fontId="15" fillId="0" borderId="7" xfId="4" applyFont="1" applyFill="1" applyBorder="1" applyAlignment="1" applyProtection="1">
      <alignment horizontal="center" vertical="top" wrapText="1"/>
    </xf>
    <xf numFmtId="0" fontId="15" fillId="0" borderId="21" xfId="4" applyFont="1" applyFill="1" applyBorder="1" applyAlignment="1" applyProtection="1">
      <alignment horizontal="center" vertical="top" wrapText="1"/>
    </xf>
    <xf numFmtId="0" fontId="15" fillId="0" borderId="5" xfId="4" applyFont="1" applyFill="1" applyBorder="1" applyAlignment="1" applyProtection="1">
      <alignment horizontal="center" vertical="top" wrapText="1"/>
    </xf>
    <xf numFmtId="0" fontId="15" fillId="0" borderId="0" xfId="4" applyFont="1" applyFill="1" applyBorder="1" applyAlignment="1" applyProtection="1">
      <alignment horizontal="center" vertical="top" wrapText="1"/>
    </xf>
    <xf numFmtId="0" fontId="15" fillId="0" borderId="55" xfId="4" applyFont="1" applyFill="1" applyBorder="1" applyAlignment="1" applyProtection="1">
      <alignment horizontal="center" vertical="top" wrapText="1"/>
    </xf>
    <xf numFmtId="0" fontId="21" fillId="10" borderId="22" xfId="4" applyFont="1" applyFill="1" applyBorder="1" applyAlignment="1" applyProtection="1">
      <alignment horizontal="center" vertical="top"/>
      <protection hidden="1"/>
    </xf>
    <xf numFmtId="0" fontId="21" fillId="10" borderId="23" xfId="4" applyFont="1" applyFill="1" applyBorder="1" applyAlignment="1" applyProtection="1">
      <alignment horizontal="center" vertical="top"/>
      <protection hidden="1"/>
    </xf>
    <xf numFmtId="0" fontId="21" fillId="10" borderId="75" xfId="4" applyFont="1" applyFill="1" applyBorder="1" applyAlignment="1" applyProtection="1">
      <alignment horizontal="center" vertical="top"/>
      <protection hidden="1"/>
    </xf>
    <xf numFmtId="0" fontId="4" fillId="2" borderId="1" xfId="4" applyFont="1" applyFill="1" applyBorder="1" applyAlignment="1" applyProtection="1">
      <alignment horizontal="center" vertical="center" wrapText="1"/>
      <protection hidden="1"/>
    </xf>
    <xf numFmtId="0" fontId="4" fillId="2" borderId="103" xfId="4" applyFont="1" applyFill="1" applyBorder="1" applyAlignment="1" applyProtection="1">
      <alignment horizontal="center" vertical="center" wrapText="1"/>
      <protection hidden="1"/>
    </xf>
    <xf numFmtId="0" fontId="4" fillId="2" borderId="24" xfId="4" applyFont="1" applyFill="1" applyBorder="1" applyAlignment="1" applyProtection="1">
      <alignment horizontal="center" vertical="center" wrapText="1"/>
      <protection hidden="1"/>
    </xf>
    <xf numFmtId="0" fontId="4" fillId="2" borderId="29" xfId="4" applyFont="1" applyFill="1" applyBorder="1" applyAlignment="1" applyProtection="1">
      <alignment horizontal="center" vertical="center" wrapText="1"/>
      <protection hidden="1"/>
    </xf>
    <xf numFmtId="0" fontId="4" fillId="2" borderId="24" xfId="4" applyFont="1" applyFill="1" applyBorder="1" applyAlignment="1" applyProtection="1">
      <alignment horizontal="center" vertical="center"/>
      <protection hidden="1"/>
    </xf>
    <xf numFmtId="0" fontId="4" fillId="2" borderId="29" xfId="4" applyFont="1" applyFill="1" applyBorder="1" applyAlignment="1" applyProtection="1">
      <alignment horizontal="center" vertical="center"/>
      <protection hidden="1"/>
    </xf>
    <xf numFmtId="0" fontId="15" fillId="12" borderId="91" xfId="4" applyFont="1" applyFill="1" applyBorder="1" applyAlignment="1" applyProtection="1">
      <alignment horizontal="center" vertical="top" wrapText="1"/>
      <protection hidden="1"/>
    </xf>
    <xf numFmtId="0" fontId="15" fillId="12" borderId="54" xfId="4" applyFont="1" applyFill="1" applyBorder="1" applyAlignment="1" applyProtection="1">
      <alignment horizontal="center" vertical="top" wrapText="1"/>
      <protection hidden="1"/>
    </xf>
    <xf numFmtId="0" fontId="15" fillId="2" borderId="25" xfId="4" applyFont="1" applyFill="1" applyBorder="1" applyAlignment="1" applyProtection="1">
      <alignment horizontal="center" vertical="top" wrapText="1"/>
      <protection hidden="1"/>
    </xf>
    <xf numFmtId="0" fontId="15" fillId="2" borderId="30" xfId="4" applyFont="1" applyFill="1" applyBorder="1" applyAlignment="1" applyProtection="1">
      <alignment horizontal="center" vertical="top" wrapText="1"/>
      <protection hidden="1"/>
    </xf>
    <xf numFmtId="0" fontId="15" fillId="12" borderId="92" xfId="4" applyFont="1" applyFill="1" applyBorder="1" applyAlignment="1" applyProtection="1">
      <alignment horizontal="center" vertical="top" wrapText="1"/>
      <protection hidden="1"/>
    </xf>
    <xf numFmtId="0" fontId="15" fillId="12" borderId="93" xfId="4" applyFont="1" applyFill="1" applyBorder="1" applyAlignment="1" applyProtection="1">
      <alignment horizontal="center" vertical="top" wrapText="1"/>
      <protection hidden="1"/>
    </xf>
    <xf numFmtId="0" fontId="15" fillId="2" borderId="101" xfId="4" applyFont="1" applyFill="1" applyBorder="1" applyAlignment="1" applyProtection="1">
      <alignment horizontal="center" vertical="top"/>
      <protection hidden="1"/>
    </xf>
    <xf numFmtId="0" fontId="15" fillId="2" borderId="99" xfId="4" applyFont="1" applyFill="1" applyBorder="1" applyAlignment="1" applyProtection="1">
      <alignment horizontal="center" vertical="top"/>
      <protection hidden="1"/>
    </xf>
    <xf numFmtId="0" fontId="15" fillId="2" borderId="102" xfId="4" applyFont="1" applyFill="1" applyBorder="1" applyAlignment="1" applyProtection="1">
      <alignment horizontal="center" vertical="top"/>
      <protection hidden="1"/>
    </xf>
    <xf numFmtId="41" fontId="11" fillId="2" borderId="0" xfId="0" applyNumberFormat="1" applyFont="1" applyFill="1" applyBorder="1" applyAlignment="1" applyProtection="1">
      <alignment horizontal="center" vertical="top"/>
      <protection hidden="1"/>
    </xf>
    <xf numFmtId="41" fontId="12" fillId="2" borderId="0" xfId="0" applyNumberFormat="1" applyFont="1" applyFill="1" applyBorder="1" applyAlignment="1" applyProtection="1">
      <alignment horizontal="center" vertical="top"/>
      <protection hidden="1"/>
    </xf>
    <xf numFmtId="41" fontId="4" fillId="7" borderId="17" xfId="3" applyNumberFormat="1" applyFont="1" applyFill="1" applyBorder="1" applyAlignment="1" applyProtection="1">
      <alignment horizontal="center" vertical="top" wrapText="1"/>
      <protection hidden="1"/>
    </xf>
    <xf numFmtId="41" fontId="4" fillId="7" borderId="20" xfId="3" applyNumberFormat="1" applyFont="1" applyFill="1" applyBorder="1" applyAlignment="1" applyProtection="1">
      <alignment horizontal="center" vertical="top"/>
      <protection hidden="1"/>
    </xf>
    <xf numFmtId="41" fontId="4" fillId="7" borderId="56" xfId="3" applyNumberFormat="1" applyFont="1" applyFill="1" applyBorder="1" applyAlignment="1" applyProtection="1">
      <alignment horizontal="center" vertical="top"/>
      <protection hidden="1"/>
    </xf>
    <xf numFmtId="41" fontId="4" fillId="7" borderId="57" xfId="3" applyNumberFormat="1" applyFont="1" applyFill="1" applyBorder="1" applyAlignment="1" applyProtection="1">
      <alignment horizontal="center" vertical="top"/>
      <protection hidden="1"/>
    </xf>
    <xf numFmtId="41" fontId="4" fillId="7" borderId="69" xfId="3" applyNumberFormat="1" applyFont="1" applyFill="1" applyBorder="1" applyAlignment="1" applyProtection="1">
      <alignment horizontal="center" vertical="top"/>
      <protection hidden="1"/>
    </xf>
    <xf numFmtId="0" fontId="27" fillId="2" borderId="0" xfId="3" applyFont="1" applyFill="1" applyBorder="1" applyAlignment="1" applyProtection="1">
      <alignment horizontal="center" vertical="center" wrapText="1"/>
      <protection hidden="1"/>
    </xf>
    <xf numFmtId="0" fontId="4" fillId="2" borderId="8" xfId="3" applyFont="1" applyFill="1" applyBorder="1" applyAlignment="1" applyProtection="1">
      <alignment horizontal="center" vertical="center" wrapText="1"/>
      <protection hidden="1"/>
    </xf>
    <xf numFmtId="0" fontId="4" fillId="2" borderId="0" xfId="3" applyFont="1" applyFill="1" applyAlignment="1" applyProtection="1">
      <alignment horizontal="center" vertical="center" wrapText="1"/>
      <protection hidden="1"/>
    </xf>
    <xf numFmtId="0" fontId="4" fillId="7" borderId="56" xfId="3" applyFont="1" applyFill="1" applyBorder="1" applyAlignment="1" applyProtection="1">
      <alignment horizontal="center"/>
      <protection hidden="1"/>
    </xf>
    <xf numFmtId="0" fontId="4" fillId="7" borderId="57" xfId="3" applyFont="1" applyFill="1" applyBorder="1" applyAlignment="1" applyProtection="1">
      <alignment horizontal="center"/>
      <protection hidden="1"/>
    </xf>
    <xf numFmtId="0" fontId="4" fillId="7" borderId="69" xfId="3" applyFont="1" applyFill="1" applyBorder="1" applyAlignment="1" applyProtection="1">
      <alignment horizontal="center"/>
      <protection hidden="1"/>
    </xf>
    <xf numFmtId="41" fontId="4" fillId="7" borderId="18" xfId="3" applyNumberFormat="1" applyFont="1" applyFill="1" applyBorder="1" applyAlignment="1" applyProtection="1">
      <alignment horizontal="center" vertical="top"/>
      <protection hidden="1"/>
    </xf>
    <xf numFmtId="41" fontId="4" fillId="7" borderId="8" xfId="3" applyNumberFormat="1" applyFont="1" applyFill="1" applyBorder="1" applyAlignment="1" applyProtection="1">
      <alignment horizontal="center" vertical="top"/>
      <protection hidden="1"/>
    </xf>
    <xf numFmtId="41" fontId="4" fillId="7" borderId="19" xfId="3" applyNumberFormat="1" applyFont="1" applyFill="1" applyBorder="1" applyAlignment="1" applyProtection="1">
      <alignment horizontal="center" vertical="top"/>
      <protection hidden="1"/>
    </xf>
    <xf numFmtId="41" fontId="44" fillId="2" borderId="0" xfId="3" applyNumberFormat="1" applyFont="1" applyFill="1" applyAlignment="1" applyProtection="1">
      <alignment horizontal="center" vertical="top"/>
      <protection hidden="1"/>
    </xf>
    <xf numFmtId="41" fontId="12" fillId="2" borderId="0" xfId="0" applyNumberFormat="1" applyFont="1" applyFill="1" applyBorder="1" applyAlignment="1" applyProtection="1">
      <alignment horizontal="center" vertical="top" wrapText="1"/>
      <protection hidden="1"/>
    </xf>
    <xf numFmtId="0" fontId="4" fillId="7" borderId="35" xfId="3" applyFont="1" applyFill="1" applyBorder="1" applyAlignment="1" applyProtection="1">
      <alignment horizontal="center"/>
      <protection hidden="1"/>
    </xf>
    <xf numFmtId="0" fontId="4" fillId="7" borderId="40" xfId="3" applyFont="1" applyFill="1" applyBorder="1" applyAlignment="1" applyProtection="1">
      <alignment horizontal="center"/>
      <protection hidden="1"/>
    </xf>
    <xf numFmtId="0" fontId="4" fillId="7" borderId="34" xfId="3" applyFont="1" applyFill="1" applyBorder="1" applyAlignment="1" applyProtection="1">
      <alignment horizontal="center"/>
      <protection hidden="1"/>
    </xf>
  </cellXfs>
  <cellStyles count="10">
    <cellStyle name="Hyperlink" xfId="7" builtinId="8"/>
    <cellStyle name="Hyperlink 2" xfId="9"/>
    <cellStyle name="Normal" xfId="0" builtinId="0"/>
    <cellStyle name="Normal 10" xfId="1"/>
    <cellStyle name="Normal 2" xfId="2"/>
    <cellStyle name="Normal 2 2" xfId="8"/>
    <cellStyle name="Normal 3" xfId="3"/>
    <cellStyle name="Normal 3 5" xfId="6"/>
    <cellStyle name="Normal 8 2" xfId="4"/>
    <cellStyle name="Percent 4 2" xfId="5"/>
  </cellStyles>
  <dxfs count="113">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0000FF"/>
      <color rgb="FF006600"/>
      <color rgb="FF003300"/>
      <color rgb="FF800000"/>
      <color rgb="FF990033"/>
      <color rgb="FF66FFFF"/>
      <color rgb="FF00FF00"/>
      <color rgb="FFB381D9"/>
      <color rgb="FF3C1A5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Normal="100" zoomScaleSheetLayoutView="100" workbookViewId="0">
      <selection activeCell="E34" sqref="E34"/>
    </sheetView>
  </sheetViews>
  <sheetFormatPr defaultRowHeight="15"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C2:BO60"/>
  <sheetViews>
    <sheetView view="pageBreakPreview" zoomScale="80" zoomScaleNormal="75" zoomScaleSheetLayoutView="80" workbookViewId="0">
      <pane xSplit="3" ySplit="7" topLeftCell="D41" activePane="bottomRight" state="frozen"/>
      <selection activeCell="R48" sqref="R48"/>
      <selection pane="topRight" activeCell="R48" sqref="R48"/>
      <selection pane="bottomLeft" activeCell="R48" sqref="R48"/>
      <selection pane="bottomRight" activeCell="R48" sqref="R48"/>
    </sheetView>
  </sheetViews>
  <sheetFormatPr defaultColWidth="9.140625" defaultRowHeight="15" outlineLevelCol="1" x14ac:dyDescent="0.25"/>
  <cols>
    <col min="1" max="2" width="2.7109375" style="139" customWidth="1"/>
    <col min="3" max="3" width="47" style="139" customWidth="1"/>
    <col min="4" max="8" width="11.5703125" style="139" customWidth="1"/>
    <col min="9" max="13" width="11.5703125" style="139" hidden="1" customWidth="1" outlineLevel="1"/>
    <col min="14" max="14" width="2.7109375" style="139" customWidth="1" collapsed="1"/>
    <col min="15" max="26" width="13.7109375" style="139" customWidth="1"/>
    <col min="27" max="27" width="13.7109375" style="139" hidden="1" customWidth="1" outlineLevel="1"/>
    <col min="28" max="28" width="19.5703125" style="139" hidden="1" customWidth="1" outlineLevel="1"/>
    <col min="29" max="29" width="5.140625" style="141" hidden="1" customWidth="1" outlineLevel="1"/>
    <col min="30" max="40" width="12.7109375" style="141" hidden="1" customWidth="1" outlineLevel="1"/>
    <col min="41" max="41" width="11.28515625" style="141" hidden="1" customWidth="1" outlineLevel="1"/>
    <col min="42" max="42" width="11.28515625" style="141" customWidth="1" collapsed="1"/>
    <col min="43" max="54" width="9.140625" style="141" customWidth="1"/>
    <col min="55" max="60" width="9.140625" style="139" customWidth="1"/>
    <col min="61" max="16384" width="9.140625" style="139"/>
  </cols>
  <sheetData>
    <row r="2" spans="3:67" ht="15" customHeight="1" x14ac:dyDescent="0.25">
      <c r="C2" s="138"/>
      <c r="E2" s="140"/>
    </row>
    <row r="3" spans="3:67" ht="26.25" x14ac:dyDescent="0.25">
      <c r="C3" s="403" t="str">
        <f>Z_SchoolName</f>
        <v>Enter School Name Here</v>
      </c>
      <c r="D3" s="404"/>
      <c r="E3" s="404"/>
      <c r="F3" s="404"/>
      <c r="G3" s="404"/>
      <c r="H3" s="405"/>
      <c r="I3" s="328"/>
      <c r="J3" s="328"/>
      <c r="K3" s="328"/>
      <c r="L3" s="328"/>
      <c r="M3" s="328"/>
      <c r="AC3" s="139"/>
      <c r="AD3" s="139"/>
      <c r="AE3" s="139"/>
      <c r="AF3" s="139"/>
      <c r="AG3" s="139"/>
      <c r="AH3" s="139"/>
      <c r="AI3" s="139"/>
      <c r="AJ3" s="139"/>
      <c r="AK3" s="139"/>
      <c r="AL3" s="139"/>
      <c r="AM3" s="139"/>
      <c r="AN3" s="139"/>
      <c r="AO3" s="139"/>
    </row>
    <row r="4" spans="3:67" ht="20.100000000000001" customHeight="1" x14ac:dyDescent="0.25">
      <c r="C4" s="142"/>
      <c r="D4" s="142"/>
      <c r="E4" s="142"/>
      <c r="F4" s="142"/>
      <c r="G4" s="142"/>
      <c r="H4" s="142"/>
      <c r="AC4" s="139"/>
      <c r="AD4" s="139"/>
      <c r="AE4" s="139"/>
      <c r="AF4" s="139"/>
      <c r="AG4" s="139"/>
      <c r="AH4" s="139"/>
      <c r="AI4" s="139"/>
      <c r="AJ4" s="139"/>
      <c r="AK4" s="139"/>
      <c r="AL4" s="139"/>
      <c r="AM4" s="139"/>
      <c r="AN4" s="139"/>
      <c r="AO4" s="139"/>
    </row>
    <row r="5" spans="3:67" ht="26.25" x14ac:dyDescent="0.25">
      <c r="C5" s="403" t="s">
        <v>250</v>
      </c>
      <c r="D5" s="404"/>
      <c r="E5" s="404"/>
      <c r="F5" s="404"/>
      <c r="G5" s="404"/>
      <c r="H5" s="405"/>
      <c r="I5" s="328"/>
      <c r="J5" s="328"/>
      <c r="K5" s="328"/>
      <c r="L5" s="328"/>
      <c r="M5" s="328"/>
      <c r="N5" s="143"/>
      <c r="O5" s="143"/>
      <c r="P5" s="143"/>
      <c r="Q5" s="143"/>
      <c r="R5" s="143"/>
      <c r="S5" s="143"/>
      <c r="T5" s="143"/>
      <c r="U5" s="143"/>
      <c r="V5" s="143"/>
      <c r="W5" s="143"/>
      <c r="X5" s="143"/>
      <c r="Y5" s="143"/>
      <c r="Z5" s="143"/>
      <c r="AA5" s="143"/>
      <c r="AC5" s="139"/>
      <c r="AD5" s="139"/>
      <c r="AE5" s="139"/>
      <c r="AF5" s="139"/>
      <c r="AG5" s="139"/>
      <c r="AH5" s="139"/>
      <c r="AI5" s="139"/>
      <c r="AJ5" s="139"/>
      <c r="AK5" s="139"/>
      <c r="AL5" s="139"/>
      <c r="AM5" s="139"/>
      <c r="AN5" s="139"/>
      <c r="AO5" s="139"/>
      <c r="BJ5" s="143"/>
      <c r="BK5" s="143"/>
      <c r="BL5" s="143"/>
      <c r="BM5" s="143"/>
      <c r="BN5" s="143"/>
      <c r="BO5" s="144"/>
    </row>
    <row r="6" spans="3:67" ht="20.100000000000001" customHeight="1" x14ac:dyDescent="0.25">
      <c r="C6" s="145"/>
      <c r="N6" s="143"/>
      <c r="O6" s="143"/>
      <c r="P6" s="143"/>
      <c r="Q6" s="143"/>
      <c r="R6" s="143"/>
      <c r="S6" s="143"/>
      <c r="T6" s="143"/>
      <c r="U6" s="143"/>
      <c r="V6" s="143"/>
      <c r="W6" s="143"/>
      <c r="X6" s="143"/>
      <c r="Y6" s="143"/>
      <c r="Z6" s="143"/>
      <c r="AA6" s="143"/>
      <c r="AB6" s="146"/>
      <c r="AC6" s="146"/>
      <c r="AD6" s="146"/>
      <c r="AE6" s="146"/>
      <c r="AF6" s="146"/>
      <c r="AG6" s="146"/>
      <c r="AH6" s="146"/>
      <c r="AI6" s="146"/>
      <c r="AJ6" s="146"/>
      <c r="AK6" s="146"/>
      <c r="AL6" s="146"/>
      <c r="AM6" s="146"/>
      <c r="AN6" s="146"/>
      <c r="AO6" s="146"/>
      <c r="BJ6" s="143"/>
      <c r="BK6" s="143"/>
      <c r="BL6" s="143"/>
      <c r="BM6" s="143"/>
      <c r="BN6" s="143"/>
      <c r="BO6" s="144"/>
    </row>
    <row r="7" spans="3:67" ht="21.95" customHeight="1" x14ac:dyDescent="0.25">
      <c r="C7" s="147" t="s">
        <v>200</v>
      </c>
      <c r="D7" s="148" t="str">
        <f>LEFT(Z_SchoolYear,4)+1&amp;"-"&amp;RIGHT(Z_SchoolYear,2)+1</f>
        <v>2020-21</v>
      </c>
      <c r="E7" s="148" t="str">
        <f>LEFT(D7,4)+1&amp;"-"&amp;RIGHT(D7,2)+1</f>
        <v>2021-22</v>
      </c>
      <c r="F7" s="148" t="str">
        <f t="shared" ref="F7:M7" si="0">LEFT(E7,4)+1&amp;"-"&amp;RIGHT(E7,2)+1</f>
        <v>2022-23</v>
      </c>
      <c r="G7" s="148" t="str">
        <f t="shared" si="0"/>
        <v>2023-24</v>
      </c>
      <c r="H7" s="322" t="str">
        <f t="shared" si="0"/>
        <v>2024-25</v>
      </c>
      <c r="I7" s="148" t="str">
        <f t="shared" si="0"/>
        <v>2025-26</v>
      </c>
      <c r="J7" s="148" t="str">
        <f t="shared" si="0"/>
        <v>2026-27</v>
      </c>
      <c r="K7" s="148" t="str">
        <f t="shared" si="0"/>
        <v>2027-28</v>
      </c>
      <c r="L7" s="148" t="str">
        <f t="shared" si="0"/>
        <v>2028-29</v>
      </c>
      <c r="M7" s="148" t="str">
        <f t="shared" si="0"/>
        <v>2029-30</v>
      </c>
      <c r="Q7" s="143"/>
      <c r="R7" s="143"/>
      <c r="S7" s="143"/>
      <c r="T7" s="143"/>
      <c r="U7" s="143"/>
      <c r="V7" s="143"/>
      <c r="AB7" s="146"/>
      <c r="AC7" s="146"/>
      <c r="AD7" s="146"/>
      <c r="AE7" s="146"/>
      <c r="AF7" s="146"/>
      <c r="AG7" s="146"/>
      <c r="AH7" s="146"/>
      <c r="AI7" s="146"/>
      <c r="AJ7" s="146"/>
      <c r="AK7" s="146"/>
      <c r="AL7" s="146"/>
      <c r="AM7" s="146"/>
      <c r="AN7" s="146"/>
      <c r="AO7" s="146"/>
    </row>
    <row r="8" spans="3:67" x14ac:dyDescent="0.25">
      <c r="C8" s="150" t="s">
        <v>201</v>
      </c>
      <c r="D8" s="336">
        <v>0</v>
      </c>
      <c r="E8" s="336">
        <v>0</v>
      </c>
      <c r="F8" s="336">
        <v>0</v>
      </c>
      <c r="G8" s="336">
        <v>0</v>
      </c>
      <c r="H8" s="336">
        <v>0</v>
      </c>
      <c r="I8" s="336">
        <v>0</v>
      </c>
      <c r="J8" s="336">
        <v>0</v>
      </c>
      <c r="K8" s="336">
        <v>0</v>
      </c>
      <c r="L8" s="336">
        <v>0</v>
      </c>
      <c r="M8" s="336">
        <v>0</v>
      </c>
      <c r="Q8" s="143"/>
      <c r="R8" s="143"/>
      <c r="S8" s="143"/>
      <c r="T8" s="143"/>
      <c r="U8" s="143"/>
      <c r="V8" s="143"/>
      <c r="AB8" s="146"/>
      <c r="AC8" s="146"/>
      <c r="AD8" s="146"/>
      <c r="AE8" s="146"/>
      <c r="AF8" s="146"/>
      <c r="AG8" s="146"/>
      <c r="AH8" s="146"/>
      <c r="AI8" s="146"/>
      <c r="AJ8" s="146"/>
      <c r="AK8" s="146"/>
      <c r="AL8" s="146"/>
      <c r="AM8" s="146"/>
      <c r="AN8" s="146"/>
      <c r="AO8" s="146"/>
    </row>
    <row r="9" spans="3:67" ht="15.75" thickBot="1" x14ac:dyDescent="0.3">
      <c r="C9" s="152" t="s">
        <v>202</v>
      </c>
      <c r="D9" s="336">
        <v>0</v>
      </c>
      <c r="E9" s="336">
        <v>0</v>
      </c>
      <c r="F9" s="336">
        <v>0</v>
      </c>
      <c r="G9" s="336">
        <v>0</v>
      </c>
      <c r="H9" s="336">
        <v>0</v>
      </c>
      <c r="I9" s="336">
        <v>0</v>
      </c>
      <c r="J9" s="336">
        <v>0</v>
      </c>
      <c r="K9" s="336">
        <v>0</v>
      </c>
      <c r="L9" s="336">
        <v>0</v>
      </c>
      <c r="M9" s="336">
        <v>0</v>
      </c>
      <c r="Q9" s="143"/>
      <c r="R9" s="143"/>
      <c r="S9" s="143"/>
      <c r="T9" s="143"/>
      <c r="U9" s="143"/>
      <c r="V9" s="143"/>
      <c r="AB9" s="146"/>
      <c r="AC9" s="146"/>
      <c r="AD9" s="146"/>
      <c r="AE9" s="146"/>
      <c r="AF9" s="146"/>
      <c r="AG9" s="146"/>
      <c r="AH9" s="146"/>
      <c r="AI9" s="146"/>
      <c r="AJ9" s="146"/>
      <c r="AK9" s="146"/>
      <c r="AL9" s="146"/>
      <c r="AM9" s="146"/>
      <c r="AN9" s="146"/>
      <c r="AO9" s="146"/>
    </row>
    <row r="10" spans="3:67" ht="15.75" thickTop="1" x14ac:dyDescent="0.25">
      <c r="C10" s="152" t="s">
        <v>203</v>
      </c>
      <c r="D10" s="336">
        <v>0</v>
      </c>
      <c r="E10" s="336">
        <v>0</v>
      </c>
      <c r="F10" s="336">
        <v>0</v>
      </c>
      <c r="G10" s="336">
        <v>0</v>
      </c>
      <c r="H10" s="336">
        <v>0</v>
      </c>
      <c r="I10" s="336">
        <v>0</v>
      </c>
      <c r="J10" s="336">
        <v>0</v>
      </c>
      <c r="K10" s="336">
        <v>0</v>
      </c>
      <c r="L10" s="336">
        <v>0</v>
      </c>
      <c r="M10" s="336">
        <v>0</v>
      </c>
      <c r="Q10" s="143"/>
      <c r="R10" s="143"/>
      <c r="S10" s="143"/>
      <c r="T10" s="143"/>
      <c r="U10" s="143"/>
      <c r="V10" s="143"/>
      <c r="AB10" s="153" t="s">
        <v>251</v>
      </c>
      <c r="AC10" s="154">
        <v>1</v>
      </c>
      <c r="AD10" s="155">
        <v>2</v>
      </c>
      <c r="AE10" s="156">
        <f>AD10+1</f>
        <v>3</v>
      </c>
      <c r="AF10" s="156">
        <f t="shared" ref="AF10:AO11" si="1">AE10+1</f>
        <v>4</v>
      </c>
      <c r="AG10" s="156">
        <f t="shared" si="1"/>
        <v>5</v>
      </c>
      <c r="AH10" s="156">
        <f t="shared" si="1"/>
        <v>6</v>
      </c>
      <c r="AI10" s="156">
        <f t="shared" si="1"/>
        <v>7</v>
      </c>
      <c r="AJ10" s="156">
        <f t="shared" si="1"/>
        <v>8</v>
      </c>
      <c r="AK10" s="156">
        <f t="shared" si="1"/>
        <v>9</v>
      </c>
      <c r="AL10" s="156">
        <f t="shared" si="1"/>
        <v>10</v>
      </c>
      <c r="AM10" s="156">
        <f t="shared" si="1"/>
        <v>11</v>
      </c>
      <c r="AN10" s="156">
        <f t="shared" si="1"/>
        <v>12</v>
      </c>
      <c r="AO10" s="157">
        <f t="shared" si="1"/>
        <v>13</v>
      </c>
    </row>
    <row r="11" spans="3:67" x14ac:dyDescent="0.25">
      <c r="C11" s="152" t="s">
        <v>204</v>
      </c>
      <c r="D11" s="336">
        <v>0</v>
      </c>
      <c r="E11" s="336">
        <v>0</v>
      </c>
      <c r="F11" s="336">
        <v>0</v>
      </c>
      <c r="G11" s="336">
        <v>0</v>
      </c>
      <c r="H11" s="336">
        <v>0</v>
      </c>
      <c r="I11" s="336">
        <v>0</v>
      </c>
      <c r="J11" s="336">
        <v>0</v>
      </c>
      <c r="K11" s="336">
        <v>0</v>
      </c>
      <c r="L11" s="336">
        <v>0</v>
      </c>
      <c r="M11" s="336">
        <v>0</v>
      </c>
      <c r="Q11" s="143"/>
      <c r="R11" s="143"/>
      <c r="S11" s="143"/>
      <c r="T11" s="143"/>
      <c r="U11" s="143"/>
      <c r="V11" s="143"/>
      <c r="AB11" s="158" t="s">
        <v>251</v>
      </c>
      <c r="AC11" s="159">
        <f>AC10+1</f>
        <v>2</v>
      </c>
      <c r="AD11" s="160" t="str">
        <f>LEFT(Z_SchoolYear,4)</f>
        <v>2019</v>
      </c>
      <c r="AE11" s="161">
        <f>AD11+1</f>
        <v>2020</v>
      </c>
      <c r="AF11" s="161">
        <f t="shared" si="1"/>
        <v>2021</v>
      </c>
      <c r="AG11" s="161">
        <f t="shared" si="1"/>
        <v>2022</v>
      </c>
      <c r="AH11" s="161">
        <f t="shared" si="1"/>
        <v>2023</v>
      </c>
      <c r="AI11" s="161">
        <f t="shared" si="1"/>
        <v>2024</v>
      </c>
      <c r="AJ11" s="161">
        <f t="shared" si="1"/>
        <v>2025</v>
      </c>
      <c r="AK11" s="161">
        <f t="shared" si="1"/>
        <v>2026</v>
      </c>
      <c r="AL11" s="161">
        <f t="shared" si="1"/>
        <v>2027</v>
      </c>
      <c r="AM11" s="161">
        <f t="shared" si="1"/>
        <v>2028</v>
      </c>
      <c r="AN11" s="161">
        <f t="shared" si="1"/>
        <v>2029</v>
      </c>
      <c r="AO11" s="162">
        <f t="shared" si="1"/>
        <v>2030</v>
      </c>
    </row>
    <row r="12" spans="3:67" ht="15.75" thickBot="1" x14ac:dyDescent="0.3">
      <c r="C12" s="152" t="s">
        <v>205</v>
      </c>
      <c r="D12" s="336">
        <v>0</v>
      </c>
      <c r="E12" s="336">
        <v>0</v>
      </c>
      <c r="F12" s="336">
        <v>0</v>
      </c>
      <c r="G12" s="336">
        <v>0</v>
      </c>
      <c r="H12" s="336">
        <v>0</v>
      </c>
      <c r="I12" s="336">
        <v>0</v>
      </c>
      <c r="J12" s="336">
        <v>0</v>
      </c>
      <c r="K12" s="336">
        <v>0</v>
      </c>
      <c r="L12" s="336">
        <v>0</v>
      </c>
      <c r="M12" s="336">
        <v>0</v>
      </c>
      <c r="Q12" s="143"/>
      <c r="R12" s="143"/>
      <c r="S12" s="143"/>
      <c r="T12" s="143"/>
      <c r="U12" s="143"/>
      <c r="V12" s="143"/>
      <c r="AB12" s="163" t="s">
        <v>251</v>
      </c>
      <c r="AC12" s="164">
        <f>AC11+1</f>
        <v>3</v>
      </c>
      <c r="AD12" s="165">
        <f t="shared" ref="AD12:AO12" si="2">AD11+1</f>
        <v>2020</v>
      </c>
      <c r="AE12" s="166">
        <f t="shared" si="2"/>
        <v>2021</v>
      </c>
      <c r="AF12" s="166">
        <f t="shared" si="2"/>
        <v>2022</v>
      </c>
      <c r="AG12" s="166">
        <f t="shared" si="2"/>
        <v>2023</v>
      </c>
      <c r="AH12" s="166">
        <f t="shared" si="2"/>
        <v>2024</v>
      </c>
      <c r="AI12" s="166">
        <f t="shared" si="2"/>
        <v>2025</v>
      </c>
      <c r="AJ12" s="166">
        <f t="shared" si="2"/>
        <v>2026</v>
      </c>
      <c r="AK12" s="166">
        <f t="shared" si="2"/>
        <v>2027</v>
      </c>
      <c r="AL12" s="166">
        <f t="shared" si="2"/>
        <v>2028</v>
      </c>
      <c r="AM12" s="166">
        <f t="shared" si="2"/>
        <v>2029</v>
      </c>
      <c r="AN12" s="166">
        <f t="shared" si="2"/>
        <v>2030</v>
      </c>
      <c r="AO12" s="167">
        <f t="shared" si="2"/>
        <v>2031</v>
      </c>
    </row>
    <row r="13" spans="3:67" ht="15.75" thickTop="1" x14ac:dyDescent="0.25">
      <c r="C13" s="152" t="s">
        <v>206</v>
      </c>
      <c r="D13" s="336">
        <v>0</v>
      </c>
      <c r="E13" s="336">
        <v>0</v>
      </c>
      <c r="F13" s="336">
        <v>0</v>
      </c>
      <c r="G13" s="336">
        <v>0</v>
      </c>
      <c r="H13" s="336">
        <v>0</v>
      </c>
      <c r="I13" s="336">
        <v>0</v>
      </c>
      <c r="J13" s="336">
        <v>0</v>
      </c>
      <c r="K13" s="336">
        <v>0</v>
      </c>
      <c r="L13" s="336">
        <v>0</v>
      </c>
      <c r="M13" s="336">
        <v>0</v>
      </c>
      <c r="Q13" s="143"/>
      <c r="R13" s="143"/>
      <c r="S13" s="143"/>
      <c r="T13" s="143"/>
      <c r="U13" s="143"/>
      <c r="V13" s="143"/>
    </row>
    <row r="14" spans="3:67" x14ac:dyDescent="0.25">
      <c r="C14" s="152" t="s">
        <v>207</v>
      </c>
      <c r="D14" s="336">
        <v>0</v>
      </c>
      <c r="E14" s="336">
        <v>0</v>
      </c>
      <c r="F14" s="336">
        <v>0</v>
      </c>
      <c r="G14" s="336">
        <v>0</v>
      </c>
      <c r="H14" s="336">
        <v>0</v>
      </c>
      <c r="I14" s="336">
        <v>0</v>
      </c>
      <c r="J14" s="336">
        <v>0</v>
      </c>
      <c r="K14" s="336">
        <v>0</v>
      </c>
      <c r="L14" s="336">
        <v>0</v>
      </c>
      <c r="M14" s="336">
        <v>0</v>
      </c>
      <c r="Q14" s="143"/>
      <c r="R14" s="143"/>
      <c r="S14" s="143"/>
      <c r="T14" s="143"/>
      <c r="U14" s="143"/>
      <c r="V14" s="143"/>
    </row>
    <row r="15" spans="3:67" x14ac:dyDescent="0.25">
      <c r="C15" s="152" t="s">
        <v>208</v>
      </c>
      <c r="D15" s="336">
        <v>0</v>
      </c>
      <c r="E15" s="336">
        <v>0</v>
      </c>
      <c r="F15" s="336">
        <v>0</v>
      </c>
      <c r="G15" s="336">
        <v>0</v>
      </c>
      <c r="H15" s="336">
        <v>0</v>
      </c>
      <c r="I15" s="336">
        <v>0</v>
      </c>
      <c r="J15" s="336">
        <v>0</v>
      </c>
      <c r="K15" s="336">
        <v>0</v>
      </c>
      <c r="L15" s="336">
        <v>0</v>
      </c>
      <c r="M15" s="336">
        <v>0</v>
      </c>
      <c r="Q15" s="143"/>
      <c r="R15" s="143"/>
      <c r="S15" s="143"/>
      <c r="T15" s="143"/>
      <c r="U15" s="143"/>
      <c r="V15" s="143"/>
    </row>
    <row r="16" spans="3:67" x14ac:dyDescent="0.25">
      <c r="C16" s="152" t="s">
        <v>209</v>
      </c>
      <c r="D16" s="336">
        <v>0</v>
      </c>
      <c r="E16" s="336">
        <v>0</v>
      </c>
      <c r="F16" s="336">
        <v>0</v>
      </c>
      <c r="G16" s="336">
        <v>0</v>
      </c>
      <c r="H16" s="336">
        <v>0</v>
      </c>
      <c r="I16" s="336">
        <v>0</v>
      </c>
      <c r="J16" s="336">
        <v>0</v>
      </c>
      <c r="K16" s="336">
        <v>0</v>
      </c>
      <c r="L16" s="336">
        <v>0</v>
      </c>
      <c r="M16" s="336">
        <v>0</v>
      </c>
      <c r="Q16" s="143"/>
      <c r="R16" s="143"/>
      <c r="S16" s="143"/>
      <c r="T16" s="143"/>
      <c r="U16" s="143"/>
      <c r="V16" s="143"/>
    </row>
    <row r="17" spans="3:22" x14ac:dyDescent="0.25">
      <c r="C17" s="152" t="s">
        <v>210</v>
      </c>
      <c r="D17" s="336">
        <v>0</v>
      </c>
      <c r="E17" s="336">
        <v>0</v>
      </c>
      <c r="F17" s="336">
        <v>0</v>
      </c>
      <c r="G17" s="336">
        <v>0</v>
      </c>
      <c r="H17" s="336">
        <v>0</v>
      </c>
      <c r="I17" s="336">
        <v>0</v>
      </c>
      <c r="J17" s="336">
        <v>0</v>
      </c>
      <c r="K17" s="336">
        <v>0</v>
      </c>
      <c r="L17" s="336">
        <v>0</v>
      </c>
      <c r="M17" s="336">
        <v>0</v>
      </c>
      <c r="Q17" s="143"/>
      <c r="R17" s="143"/>
      <c r="S17" s="143"/>
      <c r="T17" s="143"/>
      <c r="U17" s="143"/>
      <c r="V17" s="143"/>
    </row>
    <row r="18" spans="3:22" x14ac:dyDescent="0.25">
      <c r="C18" s="152" t="s">
        <v>211</v>
      </c>
      <c r="D18" s="336">
        <v>0</v>
      </c>
      <c r="E18" s="336">
        <v>0</v>
      </c>
      <c r="F18" s="336">
        <v>0</v>
      </c>
      <c r="G18" s="336">
        <v>0</v>
      </c>
      <c r="H18" s="336">
        <v>0</v>
      </c>
      <c r="I18" s="336">
        <v>0</v>
      </c>
      <c r="J18" s="336">
        <v>0</v>
      </c>
      <c r="K18" s="336">
        <v>0</v>
      </c>
      <c r="L18" s="336">
        <v>0</v>
      </c>
      <c r="M18" s="336">
        <v>0</v>
      </c>
      <c r="Q18" s="143"/>
      <c r="R18" s="143"/>
      <c r="S18" s="143"/>
      <c r="T18" s="143"/>
      <c r="U18" s="143"/>
      <c r="V18" s="143"/>
    </row>
    <row r="19" spans="3:22" x14ac:dyDescent="0.25">
      <c r="C19" s="152" t="s">
        <v>212</v>
      </c>
      <c r="D19" s="336">
        <v>0</v>
      </c>
      <c r="E19" s="336">
        <v>0</v>
      </c>
      <c r="F19" s="336">
        <v>0</v>
      </c>
      <c r="G19" s="336">
        <v>0</v>
      </c>
      <c r="H19" s="336">
        <v>0</v>
      </c>
      <c r="I19" s="336">
        <v>0</v>
      </c>
      <c r="J19" s="336">
        <v>0</v>
      </c>
      <c r="K19" s="336">
        <v>0</v>
      </c>
      <c r="L19" s="336">
        <v>0</v>
      </c>
      <c r="M19" s="336">
        <v>0</v>
      </c>
      <c r="Q19" s="143"/>
      <c r="R19" s="143"/>
      <c r="S19" s="143"/>
      <c r="T19" s="143"/>
      <c r="U19" s="143"/>
      <c r="V19" s="143"/>
    </row>
    <row r="20" spans="3:22" x14ac:dyDescent="0.25">
      <c r="C20" s="168" t="s">
        <v>213</v>
      </c>
      <c r="D20" s="336">
        <v>0</v>
      </c>
      <c r="E20" s="336">
        <v>0</v>
      </c>
      <c r="F20" s="336">
        <v>0</v>
      </c>
      <c r="G20" s="336">
        <v>0</v>
      </c>
      <c r="H20" s="336">
        <v>0</v>
      </c>
      <c r="I20" s="336">
        <v>0</v>
      </c>
      <c r="J20" s="336">
        <v>0</v>
      </c>
      <c r="K20" s="336">
        <v>0</v>
      </c>
      <c r="L20" s="336">
        <v>0</v>
      </c>
      <c r="M20" s="336">
        <v>0</v>
      </c>
      <c r="Q20" s="143"/>
      <c r="R20" s="143"/>
      <c r="S20" s="143"/>
      <c r="T20" s="143"/>
      <c r="U20" s="143"/>
      <c r="V20" s="143"/>
    </row>
    <row r="21" spans="3:22" x14ac:dyDescent="0.25">
      <c r="C21" s="169"/>
      <c r="D21" s="170"/>
      <c r="E21" s="170"/>
      <c r="F21" s="170"/>
      <c r="G21" s="170"/>
      <c r="H21" s="170"/>
      <c r="I21" s="170"/>
      <c r="J21" s="170"/>
      <c r="K21" s="170"/>
      <c r="L21" s="170"/>
      <c r="M21" s="170"/>
      <c r="Q21" s="143"/>
      <c r="R21" s="143"/>
      <c r="S21" s="143"/>
      <c r="T21" s="143"/>
      <c r="U21" s="143"/>
      <c r="V21" s="143"/>
    </row>
    <row r="22" spans="3:22" x14ac:dyDescent="0.25">
      <c r="C22" s="171" t="s">
        <v>252</v>
      </c>
      <c r="D22" s="323">
        <f t="shared" ref="D22:M22" si="3">SUM(D8:D13)</f>
        <v>0</v>
      </c>
      <c r="E22" s="323">
        <f t="shared" si="3"/>
        <v>0</v>
      </c>
      <c r="F22" s="323">
        <f t="shared" si="3"/>
        <v>0</v>
      </c>
      <c r="G22" s="323">
        <f t="shared" si="3"/>
        <v>0</v>
      </c>
      <c r="H22" s="323">
        <f t="shared" si="3"/>
        <v>0</v>
      </c>
      <c r="I22" s="323">
        <f t="shared" si="3"/>
        <v>0</v>
      </c>
      <c r="J22" s="323">
        <f t="shared" si="3"/>
        <v>0</v>
      </c>
      <c r="K22" s="323">
        <f t="shared" si="3"/>
        <v>0</v>
      </c>
      <c r="L22" s="323">
        <f t="shared" si="3"/>
        <v>0</v>
      </c>
      <c r="M22" s="323">
        <f t="shared" si="3"/>
        <v>0</v>
      </c>
    </row>
    <row r="23" spans="3:22" x14ac:dyDescent="0.25">
      <c r="C23" s="173" t="s">
        <v>253</v>
      </c>
      <c r="D23" s="323">
        <f t="shared" ref="D23:M23" si="4">SUM(D14:D16)</f>
        <v>0</v>
      </c>
      <c r="E23" s="323">
        <f t="shared" si="4"/>
        <v>0</v>
      </c>
      <c r="F23" s="323">
        <f t="shared" si="4"/>
        <v>0</v>
      </c>
      <c r="G23" s="323">
        <f t="shared" si="4"/>
        <v>0</v>
      </c>
      <c r="H23" s="323">
        <f t="shared" si="4"/>
        <v>0</v>
      </c>
      <c r="I23" s="323">
        <f t="shared" si="4"/>
        <v>0</v>
      </c>
      <c r="J23" s="323">
        <f t="shared" si="4"/>
        <v>0</v>
      </c>
      <c r="K23" s="323">
        <f t="shared" si="4"/>
        <v>0</v>
      </c>
      <c r="L23" s="323">
        <f t="shared" si="4"/>
        <v>0</v>
      </c>
      <c r="M23" s="323">
        <f t="shared" si="4"/>
        <v>0</v>
      </c>
    </row>
    <row r="24" spans="3:22" x14ac:dyDescent="0.25">
      <c r="C24" s="173" t="s">
        <v>254</v>
      </c>
      <c r="D24" s="323">
        <f t="shared" ref="D24:M24" si="5">SUM(D17:D20)</f>
        <v>0</v>
      </c>
      <c r="E24" s="323">
        <f t="shared" si="5"/>
        <v>0</v>
      </c>
      <c r="F24" s="323">
        <f t="shared" si="5"/>
        <v>0</v>
      </c>
      <c r="G24" s="323">
        <f t="shared" si="5"/>
        <v>0</v>
      </c>
      <c r="H24" s="323">
        <f t="shared" si="5"/>
        <v>0</v>
      </c>
      <c r="I24" s="323">
        <f t="shared" si="5"/>
        <v>0</v>
      </c>
      <c r="J24" s="323">
        <f t="shared" si="5"/>
        <v>0</v>
      </c>
      <c r="K24" s="323">
        <f t="shared" si="5"/>
        <v>0</v>
      </c>
      <c r="L24" s="323">
        <f t="shared" si="5"/>
        <v>0</v>
      </c>
      <c r="M24" s="323">
        <f t="shared" si="5"/>
        <v>0</v>
      </c>
    </row>
    <row r="25" spans="3:22" x14ac:dyDescent="0.25">
      <c r="C25" s="173" t="s">
        <v>255</v>
      </c>
      <c r="D25" s="323">
        <f>SUM(D22:D24)</f>
        <v>0</v>
      </c>
      <c r="E25" s="323">
        <f t="shared" ref="E25:M25" si="6">SUM(E22:E24)</f>
        <v>0</v>
      </c>
      <c r="F25" s="323">
        <f t="shared" si="6"/>
        <v>0</v>
      </c>
      <c r="G25" s="323">
        <f t="shared" si="6"/>
        <v>0</v>
      </c>
      <c r="H25" s="323">
        <f t="shared" si="6"/>
        <v>0</v>
      </c>
      <c r="I25" s="323">
        <f t="shared" si="6"/>
        <v>0</v>
      </c>
      <c r="J25" s="323">
        <f t="shared" si="6"/>
        <v>0</v>
      </c>
      <c r="K25" s="323">
        <f t="shared" si="6"/>
        <v>0</v>
      </c>
      <c r="L25" s="323">
        <f t="shared" si="6"/>
        <v>0</v>
      </c>
      <c r="M25" s="323">
        <f t="shared" si="6"/>
        <v>0</v>
      </c>
    </row>
    <row r="26" spans="3:22" x14ac:dyDescent="0.25">
      <c r="C26" s="174" t="s">
        <v>328</v>
      </c>
      <c r="D26" s="323">
        <f>D25</f>
        <v>0</v>
      </c>
      <c r="E26" s="323">
        <f t="shared" ref="E26:M26" si="7">E25-D25</f>
        <v>0</v>
      </c>
      <c r="F26" s="323">
        <f t="shared" si="7"/>
        <v>0</v>
      </c>
      <c r="G26" s="323">
        <f t="shared" si="7"/>
        <v>0</v>
      </c>
      <c r="H26" s="323">
        <f t="shared" si="7"/>
        <v>0</v>
      </c>
      <c r="I26" s="323">
        <f t="shared" si="7"/>
        <v>0</v>
      </c>
      <c r="J26" s="323">
        <f t="shared" si="7"/>
        <v>0</v>
      </c>
      <c r="K26" s="323">
        <f t="shared" si="7"/>
        <v>0</v>
      </c>
      <c r="L26" s="323">
        <f t="shared" si="7"/>
        <v>0</v>
      </c>
      <c r="M26" s="323">
        <f t="shared" si="7"/>
        <v>0</v>
      </c>
    </row>
    <row r="27" spans="3:22" x14ac:dyDescent="0.25">
      <c r="C27" s="175"/>
      <c r="D27" s="176"/>
      <c r="E27" s="176"/>
      <c r="F27" s="176"/>
      <c r="G27" s="176"/>
      <c r="H27" s="176"/>
      <c r="I27" s="176"/>
      <c r="J27" s="176"/>
      <c r="K27" s="176"/>
      <c r="L27" s="176"/>
      <c r="M27" s="176"/>
    </row>
    <row r="28" spans="3:22" ht="21.95" customHeight="1" x14ac:dyDescent="0.25">
      <c r="C28" s="147" t="s">
        <v>256</v>
      </c>
      <c r="D28" s="169"/>
      <c r="E28" s="169"/>
      <c r="F28" s="169"/>
      <c r="G28" s="169"/>
      <c r="H28" s="169"/>
      <c r="I28" s="169"/>
      <c r="J28" s="169"/>
      <c r="K28" s="169"/>
      <c r="L28" s="169"/>
      <c r="M28" s="169"/>
    </row>
    <row r="29" spans="3:22" x14ac:dyDescent="0.25">
      <c r="C29" s="177" t="s">
        <v>257</v>
      </c>
      <c r="D29" s="337">
        <v>0</v>
      </c>
      <c r="E29" s="337">
        <v>0</v>
      </c>
      <c r="F29" s="337">
        <v>0</v>
      </c>
      <c r="G29" s="337">
        <v>0</v>
      </c>
      <c r="H29" s="337">
        <v>0</v>
      </c>
      <c r="I29" s="337">
        <v>0</v>
      </c>
      <c r="J29" s="337">
        <v>0</v>
      </c>
      <c r="K29" s="337">
        <v>0</v>
      </c>
      <c r="L29" s="337">
        <v>0</v>
      </c>
      <c r="M29" s="337">
        <v>0</v>
      </c>
    </row>
    <row r="30" spans="3:22" x14ac:dyDescent="0.25">
      <c r="C30" s="173" t="s">
        <v>258</v>
      </c>
      <c r="D30" s="324">
        <f t="shared" ref="D30:M30" si="8">D25*D29</f>
        <v>0</v>
      </c>
      <c r="E30" s="324">
        <f t="shared" si="8"/>
        <v>0</v>
      </c>
      <c r="F30" s="324">
        <f t="shared" si="8"/>
        <v>0</v>
      </c>
      <c r="G30" s="324">
        <f t="shared" si="8"/>
        <v>0</v>
      </c>
      <c r="H30" s="324">
        <f t="shared" si="8"/>
        <v>0</v>
      </c>
      <c r="I30" s="324">
        <f t="shared" si="8"/>
        <v>0</v>
      </c>
      <c r="J30" s="324">
        <f t="shared" si="8"/>
        <v>0</v>
      </c>
      <c r="K30" s="324">
        <f t="shared" si="8"/>
        <v>0</v>
      </c>
      <c r="L30" s="324">
        <f t="shared" si="8"/>
        <v>0</v>
      </c>
      <c r="M30" s="324">
        <f t="shared" si="8"/>
        <v>0</v>
      </c>
    </row>
    <row r="31" spans="3:22" ht="9.9499999999999993" customHeight="1" x14ac:dyDescent="0.25">
      <c r="C31" s="180"/>
      <c r="D31" s="181"/>
      <c r="E31" s="181"/>
      <c r="F31" s="181"/>
      <c r="G31" s="181"/>
      <c r="H31" s="181"/>
      <c r="I31" s="181"/>
      <c r="J31" s="181"/>
      <c r="K31" s="181"/>
      <c r="L31" s="181"/>
      <c r="M31" s="182"/>
    </row>
    <row r="32" spans="3:22" x14ac:dyDescent="0.25">
      <c r="C32" s="183" t="s">
        <v>259</v>
      </c>
      <c r="D32" s="337">
        <v>0</v>
      </c>
      <c r="E32" s="337">
        <v>0</v>
      </c>
      <c r="F32" s="337">
        <v>0</v>
      </c>
      <c r="G32" s="337">
        <v>0</v>
      </c>
      <c r="H32" s="337">
        <v>0</v>
      </c>
      <c r="I32" s="337">
        <v>0</v>
      </c>
      <c r="J32" s="337">
        <v>0</v>
      </c>
      <c r="K32" s="337">
        <v>0</v>
      </c>
      <c r="L32" s="337">
        <v>0</v>
      </c>
      <c r="M32" s="337">
        <v>0</v>
      </c>
    </row>
    <row r="33" spans="3:13" x14ac:dyDescent="0.25">
      <c r="C33" s="173" t="s">
        <v>260</v>
      </c>
      <c r="D33" s="324">
        <f t="shared" ref="D33:M33" si="9">D25*D32</f>
        <v>0</v>
      </c>
      <c r="E33" s="324">
        <f t="shared" si="9"/>
        <v>0</v>
      </c>
      <c r="F33" s="324">
        <f t="shared" si="9"/>
        <v>0</v>
      </c>
      <c r="G33" s="324">
        <f t="shared" si="9"/>
        <v>0</v>
      </c>
      <c r="H33" s="324">
        <f t="shared" si="9"/>
        <v>0</v>
      </c>
      <c r="I33" s="324">
        <f t="shared" si="9"/>
        <v>0</v>
      </c>
      <c r="J33" s="324">
        <f t="shared" si="9"/>
        <v>0</v>
      </c>
      <c r="K33" s="324">
        <f t="shared" si="9"/>
        <v>0</v>
      </c>
      <c r="L33" s="324">
        <f t="shared" si="9"/>
        <v>0</v>
      </c>
      <c r="M33" s="324">
        <f t="shared" si="9"/>
        <v>0</v>
      </c>
    </row>
    <row r="34" spans="3:13" ht="9.9499999999999993" customHeight="1" x14ac:dyDescent="0.25">
      <c r="C34" s="180"/>
      <c r="D34" s="181"/>
      <c r="E34" s="181"/>
      <c r="F34" s="181"/>
      <c r="G34" s="181"/>
      <c r="H34" s="181"/>
      <c r="I34" s="181"/>
      <c r="J34" s="181"/>
      <c r="K34" s="181"/>
      <c r="L34" s="181"/>
      <c r="M34" s="182"/>
    </row>
    <row r="35" spans="3:13" ht="15" customHeight="1" x14ac:dyDescent="0.25">
      <c r="C35" s="183" t="s">
        <v>261</v>
      </c>
      <c r="D35" s="337">
        <v>0</v>
      </c>
      <c r="E35" s="337">
        <v>0</v>
      </c>
      <c r="F35" s="337">
        <v>0</v>
      </c>
      <c r="G35" s="337">
        <v>0</v>
      </c>
      <c r="H35" s="337">
        <v>0</v>
      </c>
      <c r="I35" s="337">
        <v>0</v>
      </c>
      <c r="J35" s="337">
        <v>0</v>
      </c>
      <c r="K35" s="337">
        <v>0</v>
      </c>
      <c r="L35" s="337">
        <v>0</v>
      </c>
      <c r="M35" s="337">
        <v>0</v>
      </c>
    </row>
    <row r="36" spans="3:13" ht="15" customHeight="1" x14ac:dyDescent="0.25">
      <c r="C36" s="173" t="s">
        <v>262</v>
      </c>
      <c r="D36" s="324">
        <f>D25*D35</f>
        <v>0</v>
      </c>
      <c r="E36" s="324">
        <f t="shared" ref="E36:M36" si="10">E25*E35</f>
        <v>0</v>
      </c>
      <c r="F36" s="324">
        <f t="shared" si="10"/>
        <v>0</v>
      </c>
      <c r="G36" s="324">
        <f t="shared" si="10"/>
        <v>0</v>
      </c>
      <c r="H36" s="324">
        <f t="shared" si="10"/>
        <v>0</v>
      </c>
      <c r="I36" s="324">
        <f t="shared" si="10"/>
        <v>0</v>
      </c>
      <c r="J36" s="324">
        <f t="shared" si="10"/>
        <v>0</v>
      </c>
      <c r="K36" s="324">
        <f t="shared" si="10"/>
        <v>0</v>
      </c>
      <c r="L36" s="324">
        <f t="shared" si="10"/>
        <v>0</v>
      </c>
      <c r="M36" s="324">
        <f t="shared" si="10"/>
        <v>0</v>
      </c>
    </row>
    <row r="37" spans="3:13" ht="15" customHeight="1" x14ac:dyDescent="0.25">
      <c r="C37" s="173"/>
      <c r="D37" s="184"/>
      <c r="E37" s="184"/>
      <c r="F37" s="184"/>
      <c r="G37" s="184"/>
      <c r="H37" s="184"/>
      <c r="I37" s="184"/>
      <c r="J37" s="184"/>
      <c r="K37" s="184"/>
      <c r="L37" s="184"/>
      <c r="M37" s="185"/>
    </row>
    <row r="38" spans="3:13" ht="15" customHeight="1" x14ac:dyDescent="0.25">
      <c r="C38" s="183" t="s">
        <v>263</v>
      </c>
      <c r="D38" s="337">
        <v>0.8</v>
      </c>
      <c r="E38" s="337">
        <v>0.8</v>
      </c>
      <c r="F38" s="337">
        <v>0.8</v>
      </c>
      <c r="G38" s="337">
        <v>0.8</v>
      </c>
      <c r="H38" s="337">
        <v>0.8</v>
      </c>
      <c r="I38" s="337">
        <v>0</v>
      </c>
      <c r="J38" s="337">
        <v>0</v>
      </c>
      <c r="K38" s="337">
        <v>0</v>
      </c>
      <c r="L38" s="337">
        <v>0</v>
      </c>
      <c r="M38" s="337">
        <v>0</v>
      </c>
    </row>
    <row r="39" spans="3:13" ht="15" customHeight="1" x14ac:dyDescent="0.25">
      <c r="C39" s="173" t="s">
        <v>264</v>
      </c>
      <c r="D39" s="325">
        <f t="shared" ref="D39:M39" si="11">D25*D38</f>
        <v>0</v>
      </c>
      <c r="E39" s="325">
        <f t="shared" si="11"/>
        <v>0</v>
      </c>
      <c r="F39" s="325">
        <f t="shared" si="11"/>
        <v>0</v>
      </c>
      <c r="G39" s="325">
        <f t="shared" si="11"/>
        <v>0</v>
      </c>
      <c r="H39" s="325">
        <f t="shared" si="11"/>
        <v>0</v>
      </c>
      <c r="I39" s="325">
        <f t="shared" si="11"/>
        <v>0</v>
      </c>
      <c r="J39" s="325">
        <f t="shared" si="11"/>
        <v>0</v>
      </c>
      <c r="K39" s="325">
        <f t="shared" si="11"/>
        <v>0</v>
      </c>
      <c r="L39" s="325">
        <f t="shared" si="11"/>
        <v>0</v>
      </c>
      <c r="M39" s="325">
        <f t="shared" si="11"/>
        <v>0</v>
      </c>
    </row>
    <row r="40" spans="3:13" ht="9.9499999999999993" customHeight="1" x14ac:dyDescent="0.25">
      <c r="C40" s="180"/>
      <c r="D40" s="181"/>
      <c r="E40" s="181"/>
      <c r="F40" s="181"/>
      <c r="G40" s="181"/>
      <c r="H40" s="181"/>
      <c r="I40" s="181"/>
      <c r="J40" s="181"/>
      <c r="K40" s="181"/>
      <c r="L40" s="181"/>
      <c r="M40" s="182"/>
    </row>
    <row r="41" spans="3:13" x14ac:dyDescent="0.25">
      <c r="C41" s="183" t="s">
        <v>265</v>
      </c>
      <c r="D41" s="337">
        <v>0</v>
      </c>
      <c r="E41" s="337">
        <v>0</v>
      </c>
      <c r="F41" s="337">
        <v>0</v>
      </c>
      <c r="G41" s="337">
        <v>0</v>
      </c>
      <c r="H41" s="337">
        <v>0</v>
      </c>
      <c r="I41" s="337">
        <v>0</v>
      </c>
      <c r="J41" s="337">
        <v>0</v>
      </c>
      <c r="K41" s="337">
        <v>0</v>
      </c>
      <c r="L41" s="337">
        <v>0</v>
      </c>
      <c r="M41" s="337">
        <v>0</v>
      </c>
    </row>
    <row r="42" spans="3:13" x14ac:dyDescent="0.25">
      <c r="C42" s="173" t="s">
        <v>266</v>
      </c>
      <c r="D42" s="324">
        <f t="shared" ref="D42:M42" si="12">D25*D41</f>
        <v>0</v>
      </c>
      <c r="E42" s="324">
        <f t="shared" si="12"/>
        <v>0</v>
      </c>
      <c r="F42" s="324">
        <f t="shared" si="12"/>
        <v>0</v>
      </c>
      <c r="G42" s="324">
        <f t="shared" si="12"/>
        <v>0</v>
      </c>
      <c r="H42" s="324">
        <f t="shared" si="12"/>
        <v>0</v>
      </c>
      <c r="I42" s="324">
        <f t="shared" si="12"/>
        <v>0</v>
      </c>
      <c r="J42" s="324">
        <f t="shared" si="12"/>
        <v>0</v>
      </c>
      <c r="K42" s="324">
        <f t="shared" si="12"/>
        <v>0</v>
      </c>
      <c r="L42" s="324">
        <f t="shared" si="12"/>
        <v>0</v>
      </c>
      <c r="M42" s="324">
        <f t="shared" si="12"/>
        <v>0</v>
      </c>
    </row>
    <row r="43" spans="3:13" ht="9.9499999999999993" customHeight="1" x14ac:dyDescent="0.25">
      <c r="C43" s="180"/>
      <c r="D43" s="181"/>
      <c r="E43" s="181"/>
      <c r="F43" s="181"/>
      <c r="G43" s="181"/>
      <c r="H43" s="181"/>
      <c r="I43" s="181"/>
      <c r="J43" s="181"/>
      <c r="K43" s="181"/>
      <c r="L43" s="181"/>
      <c r="M43" s="182"/>
    </row>
    <row r="44" spans="3:13" x14ac:dyDescent="0.25">
      <c r="C44" s="183" t="s">
        <v>267</v>
      </c>
      <c r="D44" s="337">
        <v>0</v>
      </c>
      <c r="E44" s="337">
        <v>0</v>
      </c>
      <c r="F44" s="337">
        <v>0</v>
      </c>
      <c r="G44" s="337">
        <v>0</v>
      </c>
      <c r="H44" s="337">
        <v>0</v>
      </c>
      <c r="I44" s="337">
        <v>0</v>
      </c>
      <c r="J44" s="337">
        <v>0</v>
      </c>
      <c r="K44" s="337">
        <v>0</v>
      </c>
      <c r="L44" s="337">
        <v>0</v>
      </c>
      <c r="M44" s="337">
        <v>0</v>
      </c>
    </row>
    <row r="45" spans="3:13" x14ac:dyDescent="0.25">
      <c r="C45" s="173" t="s">
        <v>268</v>
      </c>
      <c r="D45" s="326">
        <f t="shared" ref="D45:M45" si="13">D25*D44</f>
        <v>0</v>
      </c>
      <c r="E45" s="326">
        <f t="shared" si="13"/>
        <v>0</v>
      </c>
      <c r="F45" s="326">
        <f t="shared" si="13"/>
        <v>0</v>
      </c>
      <c r="G45" s="326">
        <f t="shared" si="13"/>
        <v>0</v>
      </c>
      <c r="H45" s="326">
        <f t="shared" si="13"/>
        <v>0</v>
      </c>
      <c r="I45" s="326">
        <f t="shared" si="13"/>
        <v>0</v>
      </c>
      <c r="J45" s="326">
        <f t="shared" si="13"/>
        <v>0</v>
      </c>
      <c r="K45" s="326">
        <f t="shared" si="13"/>
        <v>0</v>
      </c>
      <c r="L45" s="326">
        <f t="shared" si="13"/>
        <v>0</v>
      </c>
      <c r="M45" s="326">
        <f t="shared" si="13"/>
        <v>0</v>
      </c>
    </row>
    <row r="46" spans="3:13" ht="9.9499999999999993" customHeight="1" x14ac:dyDescent="0.25">
      <c r="C46" s="180"/>
      <c r="D46" s="181"/>
      <c r="E46" s="181"/>
      <c r="F46" s="181"/>
      <c r="G46" s="181"/>
      <c r="H46" s="181"/>
      <c r="I46" s="181"/>
      <c r="J46" s="181"/>
      <c r="K46" s="181"/>
      <c r="L46" s="181"/>
      <c r="M46" s="182"/>
    </row>
    <row r="47" spans="3:13" x14ac:dyDescent="0.25">
      <c r="C47" s="183" t="s">
        <v>269</v>
      </c>
      <c r="D47" s="327">
        <f t="shared" ref="D47:M47" si="14">IF(D41+D44&gt;100%,"ERROR",D41+D44)</f>
        <v>0</v>
      </c>
      <c r="E47" s="327">
        <f t="shared" si="14"/>
        <v>0</v>
      </c>
      <c r="F47" s="327">
        <f t="shared" si="14"/>
        <v>0</v>
      </c>
      <c r="G47" s="327">
        <f t="shared" si="14"/>
        <v>0</v>
      </c>
      <c r="H47" s="327">
        <f t="shared" si="14"/>
        <v>0</v>
      </c>
      <c r="I47" s="327">
        <f t="shared" si="14"/>
        <v>0</v>
      </c>
      <c r="J47" s="327">
        <f t="shared" si="14"/>
        <v>0</v>
      </c>
      <c r="K47" s="327">
        <f t="shared" si="14"/>
        <v>0</v>
      </c>
      <c r="L47" s="327">
        <f t="shared" si="14"/>
        <v>0</v>
      </c>
      <c r="M47" s="327">
        <f t="shared" si="14"/>
        <v>0</v>
      </c>
    </row>
    <row r="48" spans="3:13" x14ac:dyDescent="0.25">
      <c r="C48" s="173" t="s">
        <v>270</v>
      </c>
      <c r="D48" s="324">
        <f t="shared" ref="D48:M48" si="15">D42+D45</f>
        <v>0</v>
      </c>
      <c r="E48" s="324">
        <f t="shared" si="15"/>
        <v>0</v>
      </c>
      <c r="F48" s="324">
        <f t="shared" si="15"/>
        <v>0</v>
      </c>
      <c r="G48" s="324">
        <f t="shared" si="15"/>
        <v>0</v>
      </c>
      <c r="H48" s="324">
        <f t="shared" si="15"/>
        <v>0</v>
      </c>
      <c r="I48" s="324">
        <f t="shared" si="15"/>
        <v>0</v>
      </c>
      <c r="J48" s="324">
        <f t="shared" si="15"/>
        <v>0</v>
      </c>
      <c r="K48" s="324">
        <f t="shared" si="15"/>
        <v>0</v>
      </c>
      <c r="L48" s="324">
        <f t="shared" si="15"/>
        <v>0</v>
      </c>
      <c r="M48" s="324">
        <f t="shared" si="15"/>
        <v>0</v>
      </c>
    </row>
    <row r="49" spans="3:13" ht="9.9499999999999993" customHeight="1" x14ac:dyDescent="0.25">
      <c r="C49" s="180"/>
      <c r="D49" s="181"/>
      <c r="E49" s="181"/>
      <c r="F49" s="181"/>
      <c r="G49" s="181"/>
      <c r="H49" s="181"/>
      <c r="I49" s="181"/>
      <c r="J49" s="181"/>
      <c r="K49" s="181"/>
      <c r="L49" s="181"/>
      <c r="M49" s="182"/>
    </row>
    <row r="50" spans="3:13" x14ac:dyDescent="0.25">
      <c r="C50" s="180" t="s">
        <v>271</v>
      </c>
      <c r="D50" s="337">
        <v>0</v>
      </c>
      <c r="E50" s="337">
        <v>0</v>
      </c>
      <c r="F50" s="337">
        <v>0</v>
      </c>
      <c r="G50" s="337">
        <v>0</v>
      </c>
      <c r="H50" s="337">
        <v>0</v>
      </c>
      <c r="I50" s="337">
        <v>0</v>
      </c>
      <c r="J50" s="337">
        <v>0</v>
      </c>
      <c r="K50" s="337">
        <v>0</v>
      </c>
      <c r="L50" s="337">
        <v>0</v>
      </c>
      <c r="M50" s="337">
        <v>0</v>
      </c>
    </row>
    <row r="51" spans="3:13" x14ac:dyDescent="0.25">
      <c r="C51" s="173" t="s">
        <v>272</v>
      </c>
      <c r="D51" s="324">
        <f t="shared" ref="D51:M51" si="16">D25*D50</f>
        <v>0</v>
      </c>
      <c r="E51" s="324">
        <f t="shared" si="16"/>
        <v>0</v>
      </c>
      <c r="F51" s="324">
        <f t="shared" si="16"/>
        <v>0</v>
      </c>
      <c r="G51" s="324">
        <f t="shared" si="16"/>
        <v>0</v>
      </c>
      <c r="H51" s="324">
        <f t="shared" si="16"/>
        <v>0</v>
      </c>
      <c r="I51" s="324">
        <f t="shared" si="16"/>
        <v>0</v>
      </c>
      <c r="J51" s="324">
        <f t="shared" si="16"/>
        <v>0</v>
      </c>
      <c r="K51" s="324">
        <f t="shared" si="16"/>
        <v>0</v>
      </c>
      <c r="L51" s="324">
        <f t="shared" si="16"/>
        <v>0</v>
      </c>
      <c r="M51" s="324">
        <f t="shared" si="16"/>
        <v>0</v>
      </c>
    </row>
    <row r="52" spans="3:13" ht="9.9499999999999993" customHeight="1" x14ac:dyDescent="0.25">
      <c r="C52" s="180"/>
      <c r="D52" s="181"/>
      <c r="E52" s="181"/>
      <c r="F52" s="181"/>
      <c r="G52" s="181"/>
      <c r="H52" s="181"/>
      <c r="I52" s="181"/>
      <c r="J52" s="181"/>
      <c r="K52" s="181"/>
      <c r="L52" s="181"/>
      <c r="M52" s="182"/>
    </row>
    <row r="53" spans="3:13" x14ac:dyDescent="0.25">
      <c r="C53" s="180" t="s">
        <v>273</v>
      </c>
      <c r="D53" s="337">
        <v>0</v>
      </c>
      <c r="E53" s="337">
        <v>0</v>
      </c>
      <c r="F53" s="337">
        <v>0</v>
      </c>
      <c r="G53" s="337">
        <v>0</v>
      </c>
      <c r="H53" s="337">
        <v>0</v>
      </c>
      <c r="I53" s="337">
        <v>0</v>
      </c>
      <c r="J53" s="337">
        <v>0</v>
      </c>
      <c r="K53" s="337">
        <v>0</v>
      </c>
      <c r="L53" s="337">
        <v>0</v>
      </c>
      <c r="M53" s="337">
        <v>0</v>
      </c>
    </row>
    <row r="54" spans="3:13" x14ac:dyDescent="0.25">
      <c r="C54" s="173" t="s">
        <v>274</v>
      </c>
      <c r="D54" s="324">
        <f t="shared" ref="D54:M54" si="17">D25*D53</f>
        <v>0</v>
      </c>
      <c r="E54" s="324">
        <f t="shared" si="17"/>
        <v>0</v>
      </c>
      <c r="F54" s="324">
        <f t="shared" si="17"/>
        <v>0</v>
      </c>
      <c r="G54" s="324">
        <f t="shared" si="17"/>
        <v>0</v>
      </c>
      <c r="H54" s="324">
        <f t="shared" si="17"/>
        <v>0</v>
      </c>
      <c r="I54" s="324">
        <f t="shared" si="17"/>
        <v>0</v>
      </c>
      <c r="J54" s="324">
        <f t="shared" si="17"/>
        <v>0</v>
      </c>
      <c r="K54" s="324">
        <f t="shared" si="17"/>
        <v>0</v>
      </c>
      <c r="L54" s="324">
        <f t="shared" si="17"/>
        <v>0</v>
      </c>
      <c r="M54" s="324">
        <f t="shared" si="17"/>
        <v>0</v>
      </c>
    </row>
    <row r="55" spans="3:13" ht="9.9499999999999993" customHeight="1" x14ac:dyDescent="0.25">
      <c r="C55" s="189"/>
      <c r="D55" s="146"/>
      <c r="E55" s="146"/>
      <c r="F55" s="146"/>
      <c r="G55" s="146"/>
      <c r="H55" s="146"/>
      <c r="I55" s="146"/>
      <c r="J55" s="146"/>
      <c r="K55" s="146"/>
      <c r="L55" s="146"/>
      <c r="M55" s="190"/>
    </row>
    <row r="56" spans="3:13" x14ac:dyDescent="0.25">
      <c r="C56" s="180" t="s">
        <v>275</v>
      </c>
      <c r="D56" s="337">
        <v>0</v>
      </c>
      <c r="E56" s="337">
        <v>0</v>
      </c>
      <c r="F56" s="337">
        <v>0</v>
      </c>
      <c r="G56" s="337">
        <v>0</v>
      </c>
      <c r="H56" s="337">
        <v>0</v>
      </c>
      <c r="I56" s="337">
        <v>0</v>
      </c>
      <c r="J56" s="337">
        <v>0</v>
      </c>
      <c r="K56" s="337">
        <v>0</v>
      </c>
      <c r="L56" s="337">
        <v>0</v>
      </c>
      <c r="M56" s="337">
        <v>0</v>
      </c>
    </row>
    <row r="57" spans="3:13" x14ac:dyDescent="0.25">
      <c r="C57" s="173" t="s">
        <v>276</v>
      </c>
      <c r="D57" s="324">
        <f t="shared" ref="D57:M57" si="18">D25*D56</f>
        <v>0</v>
      </c>
      <c r="E57" s="324">
        <f t="shared" si="18"/>
        <v>0</v>
      </c>
      <c r="F57" s="324">
        <f t="shared" si="18"/>
        <v>0</v>
      </c>
      <c r="G57" s="324">
        <f t="shared" si="18"/>
        <v>0</v>
      </c>
      <c r="H57" s="324">
        <f t="shared" si="18"/>
        <v>0</v>
      </c>
      <c r="I57" s="324">
        <f t="shared" si="18"/>
        <v>0</v>
      </c>
      <c r="J57" s="324">
        <f t="shared" si="18"/>
        <v>0</v>
      </c>
      <c r="K57" s="324">
        <f t="shared" si="18"/>
        <v>0</v>
      </c>
      <c r="L57" s="324">
        <f t="shared" si="18"/>
        <v>0</v>
      </c>
      <c r="M57" s="324">
        <f t="shared" si="18"/>
        <v>0</v>
      </c>
    </row>
    <row r="58" spans="3:13" ht="9.9499999999999993" customHeight="1" x14ac:dyDescent="0.25">
      <c r="C58" s="189"/>
      <c r="D58" s="146"/>
      <c r="E58" s="146"/>
      <c r="F58" s="146"/>
      <c r="G58" s="146"/>
      <c r="H58" s="146"/>
      <c r="I58" s="146"/>
      <c r="J58" s="146"/>
      <c r="K58" s="146"/>
      <c r="L58" s="146"/>
      <c r="M58" s="190"/>
    </row>
    <row r="59" spans="3:13" x14ac:dyDescent="0.25">
      <c r="C59" s="180" t="s">
        <v>277</v>
      </c>
      <c r="D59" s="337">
        <v>0</v>
      </c>
      <c r="E59" s="337">
        <v>0</v>
      </c>
      <c r="F59" s="337">
        <v>0</v>
      </c>
      <c r="G59" s="337">
        <v>0</v>
      </c>
      <c r="H59" s="337">
        <v>0</v>
      </c>
      <c r="I59" s="337">
        <v>0</v>
      </c>
      <c r="J59" s="337">
        <v>0</v>
      </c>
      <c r="K59" s="337">
        <v>0</v>
      </c>
      <c r="L59" s="337">
        <v>0</v>
      </c>
      <c r="M59" s="337">
        <v>0</v>
      </c>
    </row>
    <row r="60" spans="3:13" x14ac:dyDescent="0.25">
      <c r="C60" s="174" t="s">
        <v>278</v>
      </c>
      <c r="D60" s="324">
        <f t="shared" ref="D60:M60" si="19">D25*D59</f>
        <v>0</v>
      </c>
      <c r="E60" s="324">
        <f t="shared" si="19"/>
        <v>0</v>
      </c>
      <c r="F60" s="324">
        <f t="shared" si="19"/>
        <v>0</v>
      </c>
      <c r="G60" s="324">
        <f t="shared" si="19"/>
        <v>0</v>
      </c>
      <c r="H60" s="324">
        <f t="shared" si="19"/>
        <v>0</v>
      </c>
      <c r="I60" s="324">
        <f t="shared" si="19"/>
        <v>0</v>
      </c>
      <c r="J60" s="324">
        <f t="shared" si="19"/>
        <v>0</v>
      </c>
      <c r="K60" s="324">
        <f t="shared" si="19"/>
        <v>0</v>
      </c>
      <c r="L60" s="324">
        <f t="shared" si="19"/>
        <v>0</v>
      </c>
      <c r="M60" s="324">
        <f t="shared" si="19"/>
        <v>0</v>
      </c>
    </row>
  </sheetData>
  <sheetProtection algorithmName="SHA-512" hashValue="ekk4oClHuwbe2GNOzQBs9iAgdFdRv//gKSx+3yfyhMJd+O1T7xIIMJKUC8m55+FgXNlCXS3/5H0qrzcRg6rvUw==" saltValue="RmnqQvEZLaiJGMrWSltJ4Q==" spinCount="100000" sheet="1" objects="1" scenarios="1" formatCells="0" formatColumns="0" formatRows="0"/>
  <mergeCells count="2">
    <mergeCell ref="C3:H3"/>
    <mergeCell ref="C5:H5"/>
  </mergeCells>
  <conditionalFormatting sqref="D47:M47">
    <cfRule type="containsText" dxfId="106" priority="1" operator="containsText" text="ERROR">
      <formula>NOT(ISERROR(SEARCH("ERROR",D47)))</formula>
    </cfRule>
  </conditionalFormatting>
  <printOptions horizontalCentered="1"/>
  <pageMargins left="0.5" right="0.25" top="0.5" bottom="0.5" header="0.3" footer="0.3"/>
  <pageSetup scale="80" orientation="portrait" r:id="rId1"/>
  <ignoredErrors>
    <ignoredError sqref="D22:H24" formulaRange="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C2:BV60"/>
  <sheetViews>
    <sheetView view="pageBreakPreview" zoomScale="80" zoomScaleNormal="75" zoomScaleSheetLayoutView="80" workbookViewId="0">
      <pane xSplit="3" ySplit="7" topLeftCell="D8" activePane="bottomRight" state="frozen"/>
      <selection activeCell="A14" sqref="A14:XFD14"/>
      <selection pane="topRight" activeCell="A14" sqref="A14:XFD14"/>
      <selection pane="bottomLeft" activeCell="A14" sqref="A14:XFD14"/>
      <selection pane="bottomRight" activeCell="M18" sqref="M18"/>
    </sheetView>
  </sheetViews>
  <sheetFormatPr defaultColWidth="9.140625" defaultRowHeight="15" outlineLevelCol="1" x14ac:dyDescent="0.25"/>
  <cols>
    <col min="1" max="2" width="2.7109375" style="139" customWidth="1"/>
    <col min="3" max="3" width="47" style="139" customWidth="1"/>
    <col min="4" max="4" width="11" style="139" customWidth="1"/>
    <col min="5" max="5" width="2.7109375" style="139" customWidth="1"/>
    <col min="6" max="7" width="11.5703125" style="139" customWidth="1"/>
    <col min="8" max="8" width="2.7109375" style="139" customWidth="1"/>
    <col min="9" max="9" width="13.140625" style="139" bestFit="1" customWidth="1"/>
    <col min="10" max="10" width="11.5703125" style="139" customWidth="1"/>
    <col min="11" max="11" width="12" style="139" customWidth="1"/>
    <col min="12" max="20" width="11.5703125" style="139" customWidth="1"/>
    <col min="21" max="21" width="2.7109375" style="139" customWidth="1"/>
    <col min="22" max="33" width="13.7109375" style="139" customWidth="1"/>
    <col min="34" max="34" width="13.7109375" style="139" hidden="1" customWidth="1" outlineLevel="1"/>
    <col min="35" max="35" width="19.5703125" style="139" hidden="1" customWidth="1" outlineLevel="1"/>
    <col min="36" max="36" width="5.140625" style="141" hidden="1" customWidth="1" outlineLevel="1"/>
    <col min="37" max="47" width="12.7109375" style="141" hidden="1" customWidth="1" outlineLevel="1"/>
    <col min="48" max="48" width="11.28515625" style="141" hidden="1" customWidth="1" outlineLevel="1"/>
    <col min="49" max="49" width="11.28515625" style="141" customWidth="1" collapsed="1"/>
    <col min="50" max="61" width="9.140625" style="141" customWidth="1"/>
    <col min="62" max="67" width="9.140625" style="139" customWidth="1"/>
    <col min="68" max="16384" width="9.140625" style="139"/>
  </cols>
  <sheetData>
    <row r="2" spans="3:74" ht="15" customHeight="1" x14ac:dyDescent="0.25">
      <c r="C2" s="138"/>
      <c r="D2" s="138"/>
      <c r="E2" s="138"/>
      <c r="F2" s="138"/>
      <c r="G2" s="138"/>
      <c r="H2" s="138"/>
      <c r="J2" s="140"/>
    </row>
    <row r="3" spans="3:74" ht="26.25" x14ac:dyDescent="0.25">
      <c r="C3" s="403" t="str">
        <f>Z_SchoolName</f>
        <v>Enter School Name Here</v>
      </c>
      <c r="D3" s="404"/>
      <c r="E3" s="404"/>
      <c r="F3" s="404"/>
      <c r="G3" s="404"/>
      <c r="H3" s="404"/>
      <c r="I3" s="404"/>
      <c r="J3" s="404"/>
      <c r="K3" s="404"/>
      <c r="L3" s="404"/>
      <c r="M3" s="404"/>
      <c r="N3" s="404"/>
      <c r="O3" s="404"/>
      <c r="P3" s="404"/>
      <c r="Q3" s="404"/>
      <c r="R3" s="404"/>
      <c r="S3" s="404"/>
      <c r="T3" s="405"/>
      <c r="AJ3" s="139"/>
      <c r="AK3" s="139"/>
      <c r="AL3" s="139"/>
      <c r="AM3" s="139"/>
      <c r="AN3" s="139"/>
      <c r="AO3" s="139"/>
      <c r="AP3" s="139"/>
      <c r="AQ3" s="139"/>
      <c r="AR3" s="139"/>
      <c r="AS3" s="139"/>
      <c r="AT3" s="139"/>
      <c r="AU3" s="139"/>
      <c r="AV3" s="139"/>
    </row>
    <row r="4" spans="3:74" ht="20.100000000000001" customHeight="1" x14ac:dyDescent="0.25">
      <c r="C4" s="142"/>
      <c r="D4" s="142"/>
      <c r="E4" s="142"/>
      <c r="F4" s="142"/>
      <c r="G4" s="142"/>
      <c r="H4" s="142"/>
      <c r="I4" s="142"/>
      <c r="J4" s="142"/>
      <c r="K4" s="142"/>
      <c r="L4" s="142"/>
      <c r="M4" s="142"/>
      <c r="AJ4" s="139"/>
      <c r="AK4" s="139"/>
      <c r="AL4" s="139"/>
      <c r="AM4" s="139"/>
      <c r="AN4" s="139"/>
      <c r="AO4" s="139"/>
      <c r="AP4" s="139"/>
      <c r="AQ4" s="139"/>
      <c r="AR4" s="139"/>
      <c r="AS4" s="139"/>
      <c r="AT4" s="139"/>
      <c r="AU4" s="139"/>
      <c r="AV4" s="139"/>
    </row>
    <row r="5" spans="3:74" ht="26.25" x14ac:dyDescent="0.25">
      <c r="C5" s="403" t="s">
        <v>250</v>
      </c>
      <c r="D5" s="404"/>
      <c r="E5" s="404"/>
      <c r="F5" s="404"/>
      <c r="G5" s="404"/>
      <c r="H5" s="404"/>
      <c r="I5" s="404"/>
      <c r="J5" s="404"/>
      <c r="K5" s="404"/>
      <c r="L5" s="404"/>
      <c r="M5" s="404"/>
      <c r="N5" s="404"/>
      <c r="O5" s="404"/>
      <c r="P5" s="404"/>
      <c r="Q5" s="404"/>
      <c r="R5" s="404"/>
      <c r="S5" s="404"/>
      <c r="T5" s="405"/>
      <c r="U5" s="143"/>
      <c r="V5" s="143"/>
      <c r="W5" s="143"/>
      <c r="X5" s="143"/>
      <c r="Y5" s="143"/>
      <c r="Z5" s="143"/>
      <c r="AA5" s="143"/>
      <c r="AB5" s="143"/>
      <c r="AC5" s="143"/>
      <c r="AD5" s="143"/>
      <c r="AE5" s="143"/>
      <c r="AF5" s="143"/>
      <c r="AG5" s="143"/>
      <c r="AH5" s="143"/>
      <c r="AJ5" s="139"/>
      <c r="AK5" s="139"/>
      <c r="AL5" s="139"/>
      <c r="AM5" s="139"/>
      <c r="AN5" s="139"/>
      <c r="AO5" s="139"/>
      <c r="AP5" s="139"/>
      <c r="AQ5" s="139"/>
      <c r="AR5" s="139"/>
      <c r="AS5" s="139"/>
      <c r="AT5" s="139"/>
      <c r="AU5" s="139"/>
      <c r="AV5" s="139"/>
      <c r="BQ5" s="143"/>
      <c r="BR5" s="143"/>
      <c r="BS5" s="143"/>
      <c r="BT5" s="143"/>
      <c r="BU5" s="143"/>
      <c r="BV5" s="144"/>
    </row>
    <row r="6" spans="3:74" ht="20.100000000000001" customHeight="1" x14ac:dyDescent="0.25">
      <c r="C6" s="145"/>
      <c r="D6" s="145"/>
      <c r="E6" s="145"/>
      <c r="F6" s="145"/>
      <c r="G6" s="145"/>
      <c r="H6" s="145"/>
      <c r="U6" s="143"/>
      <c r="V6" s="143"/>
      <c r="W6" s="143"/>
      <c r="X6" s="143"/>
      <c r="Y6" s="143"/>
      <c r="Z6" s="143"/>
      <c r="AA6" s="143"/>
      <c r="AB6" s="143"/>
      <c r="AC6" s="143"/>
      <c r="AD6" s="143"/>
      <c r="AE6" s="143"/>
      <c r="AF6" s="143"/>
      <c r="AG6" s="143"/>
      <c r="AH6" s="143"/>
      <c r="AI6" s="146"/>
      <c r="AJ6" s="146"/>
      <c r="AK6" s="146"/>
      <c r="AL6" s="146"/>
      <c r="AM6" s="146"/>
      <c r="AN6" s="146"/>
      <c r="AO6" s="146"/>
      <c r="AP6" s="146"/>
      <c r="AQ6" s="146"/>
      <c r="AR6" s="146"/>
      <c r="AS6" s="146"/>
      <c r="AT6" s="146"/>
      <c r="AU6" s="146"/>
      <c r="AV6" s="146"/>
      <c r="BQ6" s="143"/>
      <c r="BR6" s="143"/>
      <c r="BS6" s="143"/>
      <c r="BT6" s="143"/>
      <c r="BU6" s="143"/>
      <c r="BV6" s="144"/>
    </row>
    <row r="7" spans="3:74" ht="30" x14ac:dyDescent="0.25">
      <c r="C7" s="147" t="s">
        <v>200</v>
      </c>
      <c r="D7" s="203" t="s">
        <v>294</v>
      </c>
      <c r="E7" s="215"/>
      <c r="F7" s="203" t="s">
        <v>292</v>
      </c>
      <c r="G7" s="203" t="s">
        <v>293</v>
      </c>
      <c r="H7" s="220"/>
      <c r="I7" s="148" t="s">
        <v>280</v>
      </c>
      <c r="J7" s="148" t="s">
        <v>279</v>
      </c>
      <c r="K7" s="148" t="s">
        <v>281</v>
      </c>
      <c r="L7" s="148" t="s">
        <v>282</v>
      </c>
      <c r="M7" s="148" t="s">
        <v>283</v>
      </c>
      <c r="N7" s="148" t="s">
        <v>284</v>
      </c>
      <c r="O7" s="148" t="s">
        <v>285</v>
      </c>
      <c r="P7" s="148" t="s">
        <v>286</v>
      </c>
      <c r="Q7" s="148" t="s">
        <v>287</v>
      </c>
      <c r="R7" s="148" t="s">
        <v>288</v>
      </c>
      <c r="S7" s="148" t="s">
        <v>289</v>
      </c>
      <c r="T7" s="149" t="s">
        <v>290</v>
      </c>
      <c r="X7" s="143"/>
      <c r="Y7" s="143"/>
      <c r="Z7" s="143"/>
      <c r="AA7" s="143"/>
      <c r="AB7" s="143"/>
      <c r="AC7" s="143"/>
      <c r="AI7" s="146"/>
      <c r="AJ7" s="146"/>
      <c r="AK7" s="146"/>
      <c r="AL7" s="146"/>
      <c r="AM7" s="146"/>
      <c r="AN7" s="146"/>
      <c r="AO7" s="146"/>
      <c r="AP7" s="146"/>
      <c r="AQ7" s="146"/>
      <c r="AR7" s="146"/>
      <c r="AS7" s="146"/>
      <c r="AT7" s="146"/>
      <c r="AU7" s="146"/>
      <c r="AV7" s="146"/>
    </row>
    <row r="8" spans="3:74" x14ac:dyDescent="0.25">
      <c r="C8" s="150" t="s">
        <v>201</v>
      </c>
      <c r="D8" s="151">
        <v>0</v>
      </c>
      <c r="E8" s="216"/>
      <c r="F8" s="151">
        <v>0</v>
      </c>
      <c r="G8" s="151">
        <v>0</v>
      </c>
      <c r="H8" s="213"/>
      <c r="I8" s="151">
        <v>0</v>
      </c>
      <c r="J8" s="151">
        <v>0</v>
      </c>
      <c r="K8" s="151">
        <v>0</v>
      </c>
      <c r="L8" s="151">
        <v>0</v>
      </c>
      <c r="M8" s="151">
        <v>0</v>
      </c>
      <c r="N8" s="151">
        <v>0</v>
      </c>
      <c r="O8" s="151">
        <v>0</v>
      </c>
      <c r="P8" s="151">
        <v>0</v>
      </c>
      <c r="Q8" s="151">
        <v>0</v>
      </c>
      <c r="R8" s="151">
        <v>0</v>
      </c>
      <c r="S8" s="151">
        <v>0</v>
      </c>
      <c r="T8" s="151">
        <v>0</v>
      </c>
      <c r="X8" s="143"/>
      <c r="Y8" s="143"/>
      <c r="Z8" s="143"/>
      <c r="AA8" s="143"/>
      <c r="AB8" s="143"/>
      <c r="AC8" s="143"/>
      <c r="AI8" s="146"/>
      <c r="AJ8" s="146"/>
      <c r="AK8" s="146"/>
      <c r="AL8" s="146"/>
      <c r="AM8" s="146"/>
      <c r="AN8" s="146"/>
      <c r="AO8" s="146"/>
      <c r="AP8" s="146"/>
      <c r="AQ8" s="146"/>
      <c r="AR8" s="146"/>
      <c r="AS8" s="146"/>
      <c r="AT8" s="146"/>
      <c r="AU8" s="146"/>
      <c r="AV8" s="146"/>
    </row>
    <row r="9" spans="3:74" ht="15.75" thickBot="1" x14ac:dyDescent="0.3">
      <c r="C9" s="152" t="s">
        <v>202</v>
      </c>
      <c r="D9" s="151">
        <v>0</v>
      </c>
      <c r="E9" s="216"/>
      <c r="F9" s="151">
        <v>0</v>
      </c>
      <c r="G9" s="151">
        <v>0</v>
      </c>
      <c r="H9" s="213"/>
      <c r="I9" s="151">
        <v>0</v>
      </c>
      <c r="J9" s="151">
        <v>0</v>
      </c>
      <c r="K9" s="151">
        <v>0</v>
      </c>
      <c r="L9" s="151">
        <v>0</v>
      </c>
      <c r="M9" s="151">
        <v>0</v>
      </c>
      <c r="N9" s="151">
        <v>0</v>
      </c>
      <c r="O9" s="151">
        <v>0</v>
      </c>
      <c r="P9" s="151">
        <v>0</v>
      </c>
      <c r="Q9" s="151">
        <v>0</v>
      </c>
      <c r="R9" s="151">
        <v>0</v>
      </c>
      <c r="S9" s="151">
        <v>0</v>
      </c>
      <c r="T9" s="151">
        <v>0</v>
      </c>
      <c r="X9" s="143"/>
      <c r="Y9" s="143"/>
      <c r="Z9" s="143"/>
      <c r="AA9" s="143"/>
      <c r="AB9" s="143"/>
      <c r="AC9" s="143"/>
      <c r="AI9" s="146"/>
      <c r="AJ9" s="146"/>
      <c r="AK9" s="146"/>
      <c r="AL9" s="146"/>
      <c r="AM9" s="146"/>
      <c r="AN9" s="146"/>
      <c r="AO9" s="146"/>
      <c r="AP9" s="146"/>
      <c r="AQ9" s="146"/>
      <c r="AR9" s="146"/>
      <c r="AS9" s="146"/>
      <c r="AT9" s="146"/>
      <c r="AU9" s="146"/>
      <c r="AV9" s="146"/>
    </row>
    <row r="10" spans="3:74" ht="15.75" thickTop="1" x14ac:dyDescent="0.25">
      <c r="C10" s="152" t="s">
        <v>203</v>
      </c>
      <c r="D10" s="151">
        <v>0</v>
      </c>
      <c r="E10" s="216"/>
      <c r="F10" s="151">
        <v>0</v>
      </c>
      <c r="G10" s="151">
        <v>0</v>
      </c>
      <c r="H10" s="213"/>
      <c r="I10" s="151">
        <v>0</v>
      </c>
      <c r="J10" s="151">
        <v>0</v>
      </c>
      <c r="K10" s="151">
        <v>0</v>
      </c>
      <c r="L10" s="151">
        <v>0</v>
      </c>
      <c r="M10" s="151">
        <v>0</v>
      </c>
      <c r="N10" s="151">
        <v>0</v>
      </c>
      <c r="O10" s="151">
        <v>0</v>
      </c>
      <c r="P10" s="151">
        <v>0</v>
      </c>
      <c r="Q10" s="151">
        <v>0</v>
      </c>
      <c r="R10" s="151">
        <v>0</v>
      </c>
      <c r="S10" s="151">
        <v>0</v>
      </c>
      <c r="T10" s="151">
        <v>0</v>
      </c>
      <c r="X10" s="143"/>
      <c r="Y10" s="143"/>
      <c r="Z10" s="143"/>
      <c r="AA10" s="143"/>
      <c r="AB10" s="143"/>
      <c r="AC10" s="143"/>
      <c r="AI10" s="153" t="s">
        <v>251</v>
      </c>
      <c r="AJ10" s="154">
        <v>1</v>
      </c>
      <c r="AK10" s="155">
        <v>2</v>
      </c>
      <c r="AL10" s="156">
        <f>AK10+1</f>
        <v>3</v>
      </c>
      <c r="AM10" s="156">
        <f t="shared" ref="AM10:AV11" si="0">AL10+1</f>
        <v>4</v>
      </c>
      <c r="AN10" s="156">
        <f t="shared" si="0"/>
        <v>5</v>
      </c>
      <c r="AO10" s="156">
        <f t="shared" si="0"/>
        <v>6</v>
      </c>
      <c r="AP10" s="156">
        <f t="shared" si="0"/>
        <v>7</v>
      </c>
      <c r="AQ10" s="156">
        <f t="shared" si="0"/>
        <v>8</v>
      </c>
      <c r="AR10" s="156">
        <f t="shared" si="0"/>
        <v>9</v>
      </c>
      <c r="AS10" s="156">
        <f t="shared" si="0"/>
        <v>10</v>
      </c>
      <c r="AT10" s="156">
        <f t="shared" si="0"/>
        <v>11</v>
      </c>
      <c r="AU10" s="156">
        <f t="shared" si="0"/>
        <v>12</v>
      </c>
      <c r="AV10" s="157">
        <f t="shared" si="0"/>
        <v>13</v>
      </c>
    </row>
    <row r="11" spans="3:74" x14ac:dyDescent="0.25">
      <c r="C11" s="152" t="s">
        <v>204</v>
      </c>
      <c r="D11" s="151">
        <v>0</v>
      </c>
      <c r="E11" s="216"/>
      <c r="F11" s="151">
        <v>0</v>
      </c>
      <c r="G11" s="151">
        <v>0</v>
      </c>
      <c r="H11" s="213"/>
      <c r="I11" s="151">
        <v>0</v>
      </c>
      <c r="J11" s="151">
        <v>0</v>
      </c>
      <c r="K11" s="151">
        <v>0</v>
      </c>
      <c r="L11" s="151">
        <v>0</v>
      </c>
      <c r="M11" s="151">
        <v>0</v>
      </c>
      <c r="N11" s="151">
        <v>0</v>
      </c>
      <c r="O11" s="151">
        <v>0</v>
      </c>
      <c r="P11" s="151">
        <v>0</v>
      </c>
      <c r="Q11" s="151">
        <v>0</v>
      </c>
      <c r="R11" s="151">
        <v>0</v>
      </c>
      <c r="S11" s="151">
        <v>0</v>
      </c>
      <c r="T11" s="151">
        <v>0</v>
      </c>
      <c r="X11" s="143"/>
      <c r="Y11" s="143"/>
      <c r="Z11" s="143"/>
      <c r="AA11" s="143"/>
      <c r="AB11" s="143"/>
      <c r="AC11" s="143"/>
      <c r="AI11" s="158" t="s">
        <v>251</v>
      </c>
      <c r="AJ11" s="159">
        <f>AJ10+1</f>
        <v>2</v>
      </c>
      <c r="AK11" s="160" t="str">
        <f>LEFT(Z_SchoolYear,4)</f>
        <v>2019</v>
      </c>
      <c r="AL11" s="161">
        <f>AK11+1</f>
        <v>2020</v>
      </c>
      <c r="AM11" s="161">
        <f t="shared" si="0"/>
        <v>2021</v>
      </c>
      <c r="AN11" s="161">
        <f t="shared" si="0"/>
        <v>2022</v>
      </c>
      <c r="AO11" s="161">
        <f t="shared" si="0"/>
        <v>2023</v>
      </c>
      <c r="AP11" s="161">
        <f t="shared" si="0"/>
        <v>2024</v>
      </c>
      <c r="AQ11" s="161">
        <f t="shared" si="0"/>
        <v>2025</v>
      </c>
      <c r="AR11" s="161">
        <f t="shared" si="0"/>
        <v>2026</v>
      </c>
      <c r="AS11" s="161">
        <f t="shared" si="0"/>
        <v>2027</v>
      </c>
      <c r="AT11" s="161">
        <f t="shared" si="0"/>
        <v>2028</v>
      </c>
      <c r="AU11" s="161">
        <f t="shared" si="0"/>
        <v>2029</v>
      </c>
      <c r="AV11" s="162">
        <f t="shared" si="0"/>
        <v>2030</v>
      </c>
    </row>
    <row r="12" spans="3:74" ht="15.75" thickBot="1" x14ac:dyDescent="0.3">
      <c r="C12" s="152" t="s">
        <v>205</v>
      </c>
      <c r="D12" s="151">
        <v>0</v>
      </c>
      <c r="E12" s="216"/>
      <c r="F12" s="151">
        <v>0</v>
      </c>
      <c r="G12" s="151">
        <v>0</v>
      </c>
      <c r="H12" s="213"/>
      <c r="I12" s="151">
        <v>0</v>
      </c>
      <c r="J12" s="151">
        <v>0</v>
      </c>
      <c r="K12" s="151">
        <v>0</v>
      </c>
      <c r="L12" s="151">
        <v>0</v>
      </c>
      <c r="M12" s="151">
        <v>0</v>
      </c>
      <c r="N12" s="151">
        <v>0</v>
      </c>
      <c r="O12" s="151">
        <v>0</v>
      </c>
      <c r="P12" s="151">
        <v>0</v>
      </c>
      <c r="Q12" s="151">
        <v>0</v>
      </c>
      <c r="R12" s="151">
        <v>0</v>
      </c>
      <c r="S12" s="151">
        <v>0</v>
      </c>
      <c r="T12" s="151">
        <v>0</v>
      </c>
      <c r="X12" s="143"/>
      <c r="Y12" s="143"/>
      <c r="Z12" s="143"/>
      <c r="AA12" s="143"/>
      <c r="AB12" s="143"/>
      <c r="AC12" s="143"/>
      <c r="AI12" s="163" t="s">
        <v>251</v>
      </c>
      <c r="AJ12" s="164">
        <f>AJ11+1</f>
        <v>3</v>
      </c>
      <c r="AK12" s="165">
        <f t="shared" ref="AK12:AV12" si="1">AK11+1</f>
        <v>2020</v>
      </c>
      <c r="AL12" s="166">
        <f t="shared" si="1"/>
        <v>2021</v>
      </c>
      <c r="AM12" s="166">
        <f t="shared" si="1"/>
        <v>2022</v>
      </c>
      <c r="AN12" s="166">
        <f t="shared" si="1"/>
        <v>2023</v>
      </c>
      <c r="AO12" s="166">
        <f t="shared" si="1"/>
        <v>2024</v>
      </c>
      <c r="AP12" s="166">
        <f t="shared" si="1"/>
        <v>2025</v>
      </c>
      <c r="AQ12" s="166">
        <f t="shared" si="1"/>
        <v>2026</v>
      </c>
      <c r="AR12" s="166">
        <f t="shared" si="1"/>
        <v>2027</v>
      </c>
      <c r="AS12" s="166">
        <f t="shared" si="1"/>
        <v>2028</v>
      </c>
      <c r="AT12" s="166">
        <f t="shared" si="1"/>
        <v>2029</v>
      </c>
      <c r="AU12" s="166">
        <f t="shared" si="1"/>
        <v>2030</v>
      </c>
      <c r="AV12" s="167">
        <f t="shared" si="1"/>
        <v>2031</v>
      </c>
    </row>
    <row r="13" spans="3:74" ht="15.75" thickTop="1" x14ac:dyDescent="0.25">
      <c r="C13" s="152" t="s">
        <v>206</v>
      </c>
      <c r="D13" s="151">
        <v>0</v>
      </c>
      <c r="E13" s="216"/>
      <c r="F13" s="151">
        <v>0</v>
      </c>
      <c r="G13" s="151">
        <v>0</v>
      </c>
      <c r="H13" s="213"/>
      <c r="I13" s="151">
        <v>0</v>
      </c>
      <c r="J13" s="151">
        <v>0</v>
      </c>
      <c r="K13" s="151">
        <v>0</v>
      </c>
      <c r="L13" s="151">
        <v>0</v>
      </c>
      <c r="M13" s="151">
        <v>0</v>
      </c>
      <c r="N13" s="151">
        <v>0</v>
      </c>
      <c r="O13" s="151">
        <v>0</v>
      </c>
      <c r="P13" s="151">
        <v>0</v>
      </c>
      <c r="Q13" s="151">
        <v>0</v>
      </c>
      <c r="R13" s="151">
        <v>0</v>
      </c>
      <c r="S13" s="151">
        <v>0</v>
      </c>
      <c r="T13" s="151">
        <v>0</v>
      </c>
      <c r="X13" s="143"/>
      <c r="Y13" s="143"/>
      <c r="Z13" s="143"/>
      <c r="AA13" s="143"/>
      <c r="AB13" s="143"/>
      <c r="AC13" s="143"/>
    </row>
    <row r="14" spans="3:74" x14ac:dyDescent="0.25">
      <c r="C14" s="152" t="s">
        <v>207</v>
      </c>
      <c r="D14" s="151">
        <v>0</v>
      </c>
      <c r="E14" s="216"/>
      <c r="F14" s="151">
        <v>0</v>
      </c>
      <c r="G14" s="151">
        <v>0</v>
      </c>
      <c r="H14" s="213"/>
      <c r="I14" s="151">
        <v>0</v>
      </c>
      <c r="J14" s="151">
        <v>0</v>
      </c>
      <c r="K14" s="151">
        <v>0</v>
      </c>
      <c r="L14" s="151">
        <v>0</v>
      </c>
      <c r="M14" s="151">
        <v>0</v>
      </c>
      <c r="N14" s="151">
        <v>0</v>
      </c>
      <c r="O14" s="151">
        <v>0</v>
      </c>
      <c r="P14" s="151">
        <v>0</v>
      </c>
      <c r="Q14" s="151">
        <v>0</v>
      </c>
      <c r="R14" s="151">
        <v>0</v>
      </c>
      <c r="S14" s="151">
        <v>0</v>
      </c>
      <c r="T14" s="151">
        <v>0</v>
      </c>
      <c r="X14" s="143"/>
      <c r="Y14" s="143"/>
      <c r="Z14" s="143"/>
      <c r="AA14" s="143"/>
      <c r="AB14" s="143"/>
      <c r="AC14" s="143"/>
    </row>
    <row r="15" spans="3:74" x14ac:dyDescent="0.25">
      <c r="C15" s="152" t="s">
        <v>208</v>
      </c>
      <c r="D15" s="151">
        <v>0</v>
      </c>
      <c r="E15" s="216"/>
      <c r="F15" s="151">
        <v>0</v>
      </c>
      <c r="G15" s="151">
        <v>0</v>
      </c>
      <c r="H15" s="213"/>
      <c r="I15" s="151">
        <v>0</v>
      </c>
      <c r="J15" s="151">
        <v>0</v>
      </c>
      <c r="K15" s="151">
        <v>0</v>
      </c>
      <c r="L15" s="151">
        <v>0</v>
      </c>
      <c r="M15" s="151">
        <v>0</v>
      </c>
      <c r="N15" s="151">
        <v>0</v>
      </c>
      <c r="O15" s="151">
        <v>0</v>
      </c>
      <c r="P15" s="151">
        <v>0</v>
      </c>
      <c r="Q15" s="151">
        <v>0</v>
      </c>
      <c r="R15" s="151">
        <v>0</v>
      </c>
      <c r="S15" s="151">
        <v>0</v>
      </c>
      <c r="T15" s="151">
        <v>0</v>
      </c>
      <c r="X15" s="143"/>
      <c r="Y15" s="143"/>
      <c r="Z15" s="143"/>
      <c r="AA15" s="143"/>
      <c r="AB15" s="143"/>
      <c r="AC15" s="143"/>
    </row>
    <row r="16" spans="3:74" x14ac:dyDescent="0.25">
      <c r="C16" s="152" t="s">
        <v>209</v>
      </c>
      <c r="D16" s="151">
        <v>0</v>
      </c>
      <c r="E16" s="216"/>
      <c r="F16" s="151">
        <v>0</v>
      </c>
      <c r="G16" s="151">
        <v>0</v>
      </c>
      <c r="H16" s="213"/>
      <c r="I16" s="151">
        <v>0</v>
      </c>
      <c r="J16" s="151">
        <v>0</v>
      </c>
      <c r="K16" s="151">
        <v>0</v>
      </c>
      <c r="L16" s="151">
        <v>0</v>
      </c>
      <c r="M16" s="151">
        <v>0</v>
      </c>
      <c r="N16" s="151">
        <v>0</v>
      </c>
      <c r="O16" s="151">
        <v>0</v>
      </c>
      <c r="P16" s="151">
        <v>0</v>
      </c>
      <c r="Q16" s="151">
        <v>0</v>
      </c>
      <c r="R16" s="151">
        <v>0</v>
      </c>
      <c r="S16" s="151">
        <v>0</v>
      </c>
      <c r="T16" s="151">
        <v>0</v>
      </c>
      <c r="X16" s="143"/>
      <c r="Y16" s="143"/>
      <c r="Z16" s="143"/>
      <c r="AA16" s="143"/>
      <c r="AB16" s="143"/>
      <c r="AC16" s="143"/>
    </row>
    <row r="17" spans="3:29" x14ac:dyDescent="0.25">
      <c r="C17" s="152" t="s">
        <v>210</v>
      </c>
      <c r="D17" s="151">
        <v>0</v>
      </c>
      <c r="E17" s="216"/>
      <c r="F17" s="151">
        <v>0</v>
      </c>
      <c r="G17" s="151">
        <v>0</v>
      </c>
      <c r="H17" s="213"/>
      <c r="I17" s="151">
        <v>0</v>
      </c>
      <c r="J17" s="151">
        <v>0</v>
      </c>
      <c r="K17" s="151">
        <v>0</v>
      </c>
      <c r="L17" s="151">
        <v>0</v>
      </c>
      <c r="M17" s="151">
        <v>0</v>
      </c>
      <c r="N17" s="151">
        <v>0</v>
      </c>
      <c r="O17" s="151">
        <v>0</v>
      </c>
      <c r="P17" s="151">
        <v>0</v>
      </c>
      <c r="Q17" s="151">
        <v>0</v>
      </c>
      <c r="R17" s="151">
        <v>0</v>
      </c>
      <c r="S17" s="151">
        <v>0</v>
      </c>
      <c r="T17" s="151">
        <v>0</v>
      </c>
      <c r="X17" s="143"/>
      <c r="Y17" s="143"/>
      <c r="Z17" s="143"/>
      <c r="AA17" s="143"/>
      <c r="AB17" s="143"/>
      <c r="AC17" s="143"/>
    </row>
    <row r="18" spans="3:29" x14ac:dyDescent="0.25">
      <c r="C18" s="152" t="s">
        <v>211</v>
      </c>
      <c r="D18" s="151">
        <v>0</v>
      </c>
      <c r="E18" s="216"/>
      <c r="F18" s="151">
        <v>0</v>
      </c>
      <c r="G18" s="151">
        <v>0</v>
      </c>
      <c r="H18" s="213"/>
      <c r="I18" s="151">
        <v>0</v>
      </c>
      <c r="J18" s="151">
        <v>0</v>
      </c>
      <c r="K18" s="151">
        <v>0</v>
      </c>
      <c r="L18" s="151">
        <v>0</v>
      </c>
      <c r="M18" s="151">
        <v>0</v>
      </c>
      <c r="N18" s="151">
        <v>0</v>
      </c>
      <c r="O18" s="151">
        <v>0</v>
      </c>
      <c r="P18" s="151">
        <v>0</v>
      </c>
      <c r="Q18" s="151">
        <v>0</v>
      </c>
      <c r="R18" s="151">
        <v>0</v>
      </c>
      <c r="S18" s="151">
        <v>0</v>
      </c>
      <c r="T18" s="151">
        <v>0</v>
      </c>
      <c r="X18" s="143"/>
      <c r="Y18" s="143"/>
      <c r="Z18" s="143"/>
      <c r="AA18" s="143"/>
      <c r="AB18" s="143"/>
      <c r="AC18" s="143"/>
    </row>
    <row r="19" spans="3:29" x14ac:dyDescent="0.25">
      <c r="C19" s="152" t="s">
        <v>212</v>
      </c>
      <c r="D19" s="151">
        <v>0</v>
      </c>
      <c r="E19" s="216"/>
      <c r="F19" s="151">
        <v>0</v>
      </c>
      <c r="G19" s="151">
        <v>0</v>
      </c>
      <c r="H19" s="213"/>
      <c r="I19" s="151">
        <v>0</v>
      </c>
      <c r="J19" s="151">
        <v>0</v>
      </c>
      <c r="K19" s="151">
        <v>0</v>
      </c>
      <c r="L19" s="151">
        <v>0</v>
      </c>
      <c r="M19" s="151">
        <v>0</v>
      </c>
      <c r="N19" s="151">
        <v>0</v>
      </c>
      <c r="O19" s="151">
        <v>0</v>
      </c>
      <c r="P19" s="151">
        <v>0</v>
      </c>
      <c r="Q19" s="151">
        <v>0</v>
      </c>
      <c r="R19" s="151">
        <v>0</v>
      </c>
      <c r="S19" s="151">
        <v>0</v>
      </c>
      <c r="T19" s="151">
        <v>0</v>
      </c>
      <c r="X19" s="143"/>
      <c r="Y19" s="143"/>
      <c r="Z19" s="143"/>
      <c r="AA19" s="143"/>
      <c r="AB19" s="143"/>
      <c r="AC19" s="143"/>
    </row>
    <row r="20" spans="3:29" x14ac:dyDescent="0.25">
      <c r="C20" s="168" t="s">
        <v>213</v>
      </c>
      <c r="D20" s="151">
        <v>0</v>
      </c>
      <c r="E20" s="216"/>
      <c r="F20" s="151">
        <v>0</v>
      </c>
      <c r="G20" s="151">
        <v>0</v>
      </c>
      <c r="H20" s="213"/>
      <c r="I20" s="151">
        <v>0</v>
      </c>
      <c r="J20" s="151">
        <v>0</v>
      </c>
      <c r="K20" s="151">
        <v>0</v>
      </c>
      <c r="L20" s="151">
        <v>0</v>
      </c>
      <c r="M20" s="151">
        <v>0</v>
      </c>
      <c r="N20" s="151">
        <v>0</v>
      </c>
      <c r="O20" s="151">
        <v>0</v>
      </c>
      <c r="P20" s="151">
        <v>0</v>
      </c>
      <c r="Q20" s="151">
        <v>0</v>
      </c>
      <c r="R20" s="151">
        <v>0</v>
      </c>
      <c r="S20" s="151">
        <v>0</v>
      </c>
      <c r="T20" s="151">
        <v>0</v>
      </c>
      <c r="X20" s="143"/>
      <c r="Y20" s="143"/>
      <c r="Z20" s="143"/>
      <c r="AA20" s="143"/>
      <c r="AB20" s="143"/>
      <c r="AC20" s="143"/>
    </row>
    <row r="21" spans="3:29" x14ac:dyDescent="0.25">
      <c r="C21" s="169"/>
      <c r="D21" s="170"/>
      <c r="E21" s="208"/>
      <c r="F21" s="170"/>
      <c r="G21" s="170"/>
      <c r="H21" s="205"/>
      <c r="I21" s="170"/>
      <c r="J21" s="170"/>
      <c r="K21" s="170"/>
      <c r="L21" s="170"/>
      <c r="M21" s="170"/>
      <c r="N21" s="170"/>
      <c r="O21" s="170"/>
      <c r="P21" s="170"/>
      <c r="Q21" s="170"/>
      <c r="R21" s="170"/>
      <c r="S21" s="170"/>
      <c r="T21" s="170"/>
      <c r="X21" s="143"/>
      <c r="Y21" s="143"/>
      <c r="Z21" s="143"/>
      <c r="AA21" s="143"/>
      <c r="AB21" s="143"/>
      <c r="AC21" s="143"/>
    </row>
    <row r="22" spans="3:29" x14ac:dyDescent="0.25">
      <c r="C22" s="171" t="s">
        <v>252</v>
      </c>
      <c r="D22" s="172">
        <f>SUM(D8:D13)</f>
        <v>0</v>
      </c>
      <c r="E22" s="217"/>
      <c r="F22" s="172">
        <f>SUM(F8:F13)</f>
        <v>0</v>
      </c>
      <c r="G22" s="172">
        <f>SUM(G8:G13)</f>
        <v>0</v>
      </c>
      <c r="H22" s="206"/>
      <c r="I22" s="172">
        <f>SUM(I8:I13)</f>
        <v>0</v>
      </c>
      <c r="J22" s="172">
        <f t="shared" ref="J22:T22" si="2">SUM(J8:J13)</f>
        <v>0</v>
      </c>
      <c r="K22" s="172">
        <f t="shared" si="2"/>
        <v>0</v>
      </c>
      <c r="L22" s="172">
        <f t="shared" si="2"/>
        <v>0</v>
      </c>
      <c r="M22" s="172">
        <f t="shared" si="2"/>
        <v>0</v>
      </c>
      <c r="N22" s="172">
        <f t="shared" si="2"/>
        <v>0</v>
      </c>
      <c r="O22" s="172">
        <f t="shared" si="2"/>
        <v>0</v>
      </c>
      <c r="P22" s="172">
        <f t="shared" si="2"/>
        <v>0</v>
      </c>
      <c r="Q22" s="172">
        <f t="shared" si="2"/>
        <v>0</v>
      </c>
      <c r="R22" s="172">
        <f t="shared" ref="R22:S22" si="3">SUM(R8:R13)</f>
        <v>0</v>
      </c>
      <c r="S22" s="172">
        <f t="shared" si="3"/>
        <v>0</v>
      </c>
      <c r="T22" s="172">
        <f t="shared" si="2"/>
        <v>0</v>
      </c>
    </row>
    <row r="23" spans="3:29" x14ac:dyDescent="0.25">
      <c r="C23" s="173" t="s">
        <v>253</v>
      </c>
      <c r="D23" s="172">
        <f t="shared" ref="D23" si="4">SUM(D14:D16)</f>
        <v>0</v>
      </c>
      <c r="E23" s="217"/>
      <c r="F23" s="172">
        <f t="shared" ref="F23:G23" si="5">SUM(F14:F16)</f>
        <v>0</v>
      </c>
      <c r="G23" s="172">
        <f t="shared" si="5"/>
        <v>0</v>
      </c>
      <c r="H23" s="206"/>
      <c r="I23" s="172">
        <f t="shared" ref="I23:T23" si="6">SUM(I14:I16)</f>
        <v>0</v>
      </c>
      <c r="J23" s="172">
        <f t="shared" si="6"/>
        <v>0</v>
      </c>
      <c r="K23" s="172">
        <f t="shared" si="6"/>
        <v>0</v>
      </c>
      <c r="L23" s="172">
        <f t="shared" si="6"/>
        <v>0</v>
      </c>
      <c r="M23" s="172">
        <f t="shared" si="6"/>
        <v>0</v>
      </c>
      <c r="N23" s="172">
        <f t="shared" si="6"/>
        <v>0</v>
      </c>
      <c r="O23" s="172">
        <f t="shared" si="6"/>
        <v>0</v>
      </c>
      <c r="P23" s="172">
        <f t="shared" si="6"/>
        <v>0</v>
      </c>
      <c r="Q23" s="172">
        <f t="shared" si="6"/>
        <v>0</v>
      </c>
      <c r="R23" s="172">
        <f t="shared" ref="R23:S23" si="7">SUM(R14:R16)</f>
        <v>0</v>
      </c>
      <c r="S23" s="172">
        <f t="shared" si="7"/>
        <v>0</v>
      </c>
      <c r="T23" s="172">
        <f t="shared" si="6"/>
        <v>0</v>
      </c>
    </row>
    <row r="24" spans="3:29" x14ac:dyDescent="0.25">
      <c r="C24" s="173" t="s">
        <v>254</v>
      </c>
      <c r="D24" s="172">
        <f t="shared" ref="D24" si="8">SUM(D17:D20)</f>
        <v>0</v>
      </c>
      <c r="E24" s="217"/>
      <c r="F24" s="172">
        <f t="shared" ref="F24:G24" si="9">SUM(F17:F20)</f>
        <v>0</v>
      </c>
      <c r="G24" s="172">
        <f t="shared" si="9"/>
        <v>0</v>
      </c>
      <c r="H24" s="206"/>
      <c r="I24" s="172">
        <f t="shared" ref="I24:T24" si="10">SUM(I17:I20)</f>
        <v>0</v>
      </c>
      <c r="J24" s="172">
        <f t="shared" si="10"/>
        <v>0</v>
      </c>
      <c r="K24" s="172">
        <f t="shared" si="10"/>
        <v>0</v>
      </c>
      <c r="L24" s="172">
        <f t="shared" si="10"/>
        <v>0</v>
      </c>
      <c r="M24" s="172">
        <f t="shared" si="10"/>
        <v>0</v>
      </c>
      <c r="N24" s="172">
        <f t="shared" si="10"/>
        <v>0</v>
      </c>
      <c r="O24" s="172">
        <f t="shared" si="10"/>
        <v>0</v>
      </c>
      <c r="P24" s="172">
        <f t="shared" si="10"/>
        <v>0</v>
      </c>
      <c r="Q24" s="172">
        <f t="shared" si="10"/>
        <v>0</v>
      </c>
      <c r="R24" s="172">
        <f t="shared" ref="R24:S24" si="11">SUM(R17:R20)</f>
        <v>0</v>
      </c>
      <c r="S24" s="172">
        <f t="shared" si="11"/>
        <v>0</v>
      </c>
      <c r="T24" s="172">
        <f t="shared" si="10"/>
        <v>0</v>
      </c>
    </row>
    <row r="25" spans="3:29" x14ac:dyDescent="0.25">
      <c r="C25" s="173" t="s">
        <v>255</v>
      </c>
      <c r="D25" s="172">
        <f>SUM(D22:D24)</f>
        <v>0</v>
      </c>
      <c r="E25" s="217"/>
      <c r="F25" s="172">
        <f>SUM(F22:F24)</f>
        <v>0</v>
      </c>
      <c r="G25" s="172">
        <f>SUM(G22:G24)</f>
        <v>0</v>
      </c>
      <c r="H25" s="206"/>
      <c r="I25" s="172">
        <f>SUM(I22:I24)</f>
        <v>0</v>
      </c>
      <c r="J25" s="172">
        <f t="shared" ref="J25:T25" si="12">SUM(J22:J24)</f>
        <v>0</v>
      </c>
      <c r="K25" s="172">
        <f t="shared" si="12"/>
        <v>0</v>
      </c>
      <c r="L25" s="172">
        <f t="shared" si="12"/>
        <v>0</v>
      </c>
      <c r="M25" s="172">
        <f t="shared" si="12"/>
        <v>0</v>
      </c>
      <c r="N25" s="172">
        <f t="shared" si="12"/>
        <v>0</v>
      </c>
      <c r="O25" s="172">
        <f t="shared" si="12"/>
        <v>0</v>
      </c>
      <c r="P25" s="172">
        <f t="shared" si="12"/>
        <v>0</v>
      </c>
      <c r="Q25" s="172">
        <f t="shared" si="12"/>
        <v>0</v>
      </c>
      <c r="R25" s="172">
        <f t="shared" ref="R25:S25" si="13">SUM(R22:R24)</f>
        <v>0</v>
      </c>
      <c r="S25" s="172">
        <f t="shared" si="13"/>
        <v>0</v>
      </c>
      <c r="T25" s="172">
        <f t="shared" si="12"/>
        <v>0</v>
      </c>
    </row>
    <row r="26" spans="3:29" x14ac:dyDescent="0.25">
      <c r="C26" s="174" t="s">
        <v>297</v>
      </c>
      <c r="D26" s="172"/>
      <c r="E26" s="217"/>
      <c r="F26" s="172"/>
      <c r="G26" s="172">
        <f>IFERROR(IF(X_Enrollment_CB_Mo.&gt;0,X_Enrollment_CB_Mo.-X_Enrollment_OB_Mo.,0),0)</f>
        <v>0</v>
      </c>
      <c r="H26" s="206"/>
      <c r="I26" s="172">
        <f>IFERROR(IF(X_Enrollment_September&gt;0,X_Enrollment_September-X_Enrollment_CB_Mo.,0),0)</f>
        <v>0</v>
      </c>
      <c r="J26" s="172">
        <f>IFERROR(IF(X_Enrollment_October&gt;0,X_Enrollment_October-X_Enrollment_September,0),0)</f>
        <v>0</v>
      </c>
      <c r="K26" s="172">
        <f>IFERROR(IF(X_Enrollment_November&gt;0,X_Enrollment_November-X_Enrollment_October,0),0)</f>
        <v>0</v>
      </c>
      <c r="L26" s="172">
        <f>IFERROR(IF(X_Enrollment_December&gt;0,X_Enrollment_December-X_Enrollment_November,0),0)</f>
        <v>0</v>
      </c>
      <c r="M26" s="172">
        <f>IFERROR(IF(X_Enrollment_January&gt;0,X_Enrollment_January-X_Enrollment_December,0),0)</f>
        <v>0</v>
      </c>
      <c r="N26" s="172">
        <f>IFERROR(IF(X_Enrollment_February&gt;0,X_Enrollment_February-X_Enrollment_January,0),0)</f>
        <v>0</v>
      </c>
      <c r="O26" s="172">
        <f>IFERROR(IF(X_Enrollment_March&gt;0,X_Enrollment_March-X_Enrollment_February,0),0)</f>
        <v>0</v>
      </c>
      <c r="P26" s="172">
        <f>IFERROR(IF(X_Enrollment_April&gt;0,X_Enrollment_April-X_Enrollment_March,0),0)</f>
        <v>0</v>
      </c>
      <c r="Q26" s="172">
        <f>IFERROR(IF(X_Enrollment_May&gt;0,X_Enrollment_May-X_Enrollment_April,0),0)</f>
        <v>0</v>
      </c>
      <c r="R26" s="172">
        <f>IFERROR(IF(X_Enrollment_June&gt;0,X_Enrollment_June-X_Enrollment_May,0),0)</f>
        <v>0</v>
      </c>
      <c r="S26" s="172">
        <f>IFERROR(IF(X_Enrollment_July&gt;0,X_Enrollment_July-X_Enrollment_June,0),0)</f>
        <v>0</v>
      </c>
      <c r="T26" s="172">
        <f>IFERROR(IF(X_Enrollment_August&gt;0,X_Enrollment_August-X_Enrollment_July,0),0)</f>
        <v>0</v>
      </c>
    </row>
    <row r="27" spans="3:29" x14ac:dyDescent="0.25">
      <c r="C27" s="175"/>
      <c r="D27" s="176"/>
      <c r="E27" s="218"/>
      <c r="F27" s="176"/>
      <c r="G27" s="176"/>
      <c r="H27" s="207"/>
      <c r="I27" s="176"/>
      <c r="J27" s="176"/>
      <c r="K27" s="176"/>
      <c r="L27" s="176"/>
      <c r="M27" s="176"/>
      <c r="N27" s="176"/>
      <c r="O27" s="176"/>
      <c r="P27" s="176"/>
      <c r="Q27" s="176"/>
      <c r="R27" s="176"/>
      <c r="S27" s="176"/>
      <c r="T27" s="176"/>
    </row>
    <row r="28" spans="3:29" ht="21.95" customHeight="1" x14ac:dyDescent="0.25">
      <c r="C28" s="147" t="s">
        <v>256</v>
      </c>
      <c r="D28" s="169"/>
      <c r="E28" s="215"/>
      <c r="F28" s="169"/>
      <c r="G28" s="169"/>
      <c r="H28" s="208"/>
      <c r="I28" s="169"/>
      <c r="J28" s="169"/>
      <c r="K28" s="169"/>
      <c r="L28" s="169"/>
      <c r="M28" s="169"/>
      <c r="N28" s="169"/>
      <c r="O28" s="169"/>
      <c r="P28" s="169"/>
      <c r="Q28" s="169"/>
      <c r="R28" s="169"/>
      <c r="S28" s="169"/>
      <c r="T28" s="169"/>
    </row>
    <row r="29" spans="3:29" x14ac:dyDescent="0.25">
      <c r="C29" s="177" t="s">
        <v>257</v>
      </c>
      <c r="D29" s="178">
        <v>0</v>
      </c>
      <c r="E29" s="219"/>
      <c r="F29" s="178">
        <v>0</v>
      </c>
      <c r="G29" s="178">
        <v>0</v>
      </c>
      <c r="H29" s="214"/>
      <c r="I29" s="178">
        <v>0</v>
      </c>
      <c r="J29" s="178">
        <v>0</v>
      </c>
      <c r="K29" s="178">
        <v>0</v>
      </c>
      <c r="L29" s="178">
        <v>0</v>
      </c>
      <c r="M29" s="178">
        <v>0</v>
      </c>
      <c r="N29" s="178">
        <v>0</v>
      </c>
      <c r="O29" s="178">
        <v>0</v>
      </c>
      <c r="P29" s="178">
        <v>0</v>
      </c>
      <c r="Q29" s="178">
        <v>0</v>
      </c>
      <c r="R29" s="178">
        <v>0</v>
      </c>
      <c r="S29" s="178">
        <v>0</v>
      </c>
      <c r="T29" s="178">
        <v>0</v>
      </c>
    </row>
    <row r="30" spans="3:29" x14ac:dyDescent="0.25">
      <c r="C30" s="173" t="s">
        <v>258</v>
      </c>
      <c r="D30" s="179">
        <f t="shared" ref="D30" si="14">D25*D29</f>
        <v>0</v>
      </c>
      <c r="E30" s="217"/>
      <c r="F30" s="179">
        <f t="shared" ref="F30:G30" si="15">F25*F29</f>
        <v>0</v>
      </c>
      <c r="G30" s="179">
        <f t="shared" si="15"/>
        <v>0</v>
      </c>
      <c r="H30" s="209"/>
      <c r="I30" s="179">
        <f t="shared" ref="I30:T30" si="16">I25*I29</f>
        <v>0</v>
      </c>
      <c r="J30" s="179">
        <f t="shared" si="16"/>
        <v>0</v>
      </c>
      <c r="K30" s="179">
        <f t="shared" si="16"/>
        <v>0</v>
      </c>
      <c r="L30" s="179">
        <f t="shared" si="16"/>
        <v>0</v>
      </c>
      <c r="M30" s="179">
        <f t="shared" si="16"/>
        <v>0</v>
      </c>
      <c r="N30" s="179">
        <f t="shared" si="16"/>
        <v>0</v>
      </c>
      <c r="O30" s="179">
        <f t="shared" si="16"/>
        <v>0</v>
      </c>
      <c r="P30" s="179">
        <f t="shared" si="16"/>
        <v>0</v>
      </c>
      <c r="Q30" s="179">
        <f t="shared" si="16"/>
        <v>0</v>
      </c>
      <c r="R30" s="179">
        <f t="shared" ref="R30:S30" si="17">R25*R29</f>
        <v>0</v>
      </c>
      <c r="S30" s="179">
        <f t="shared" si="17"/>
        <v>0</v>
      </c>
      <c r="T30" s="179">
        <f t="shared" si="16"/>
        <v>0</v>
      </c>
    </row>
    <row r="31" spans="3:29" ht="9.9499999999999993" customHeight="1" x14ac:dyDescent="0.25">
      <c r="C31" s="180"/>
      <c r="D31" s="181"/>
      <c r="E31" s="208"/>
      <c r="F31" s="181"/>
      <c r="G31" s="181"/>
      <c r="H31" s="208"/>
      <c r="I31" s="181"/>
      <c r="J31" s="181"/>
      <c r="K31" s="181"/>
      <c r="L31" s="181"/>
      <c r="M31" s="181"/>
      <c r="N31" s="181"/>
      <c r="O31" s="181"/>
      <c r="P31" s="181"/>
      <c r="Q31" s="181"/>
      <c r="R31" s="181"/>
      <c r="S31" s="181"/>
      <c r="T31" s="182"/>
    </row>
    <row r="32" spans="3:29" x14ac:dyDescent="0.25">
      <c r="C32" s="183" t="s">
        <v>259</v>
      </c>
      <c r="D32" s="178">
        <v>0</v>
      </c>
      <c r="E32" s="219"/>
      <c r="F32" s="178">
        <v>0</v>
      </c>
      <c r="G32" s="178">
        <v>0</v>
      </c>
      <c r="H32" s="214"/>
      <c r="I32" s="178">
        <v>0</v>
      </c>
      <c r="J32" s="178">
        <v>0</v>
      </c>
      <c r="K32" s="178">
        <v>0</v>
      </c>
      <c r="L32" s="178">
        <v>0</v>
      </c>
      <c r="M32" s="178">
        <v>0</v>
      </c>
      <c r="N32" s="178">
        <v>0</v>
      </c>
      <c r="O32" s="178">
        <v>0</v>
      </c>
      <c r="P32" s="178">
        <v>0</v>
      </c>
      <c r="Q32" s="178">
        <v>0</v>
      </c>
      <c r="R32" s="178">
        <v>0</v>
      </c>
      <c r="S32" s="178">
        <v>0</v>
      </c>
      <c r="T32" s="178">
        <v>0</v>
      </c>
    </row>
    <row r="33" spans="3:20" x14ac:dyDescent="0.25">
      <c r="C33" s="173" t="s">
        <v>260</v>
      </c>
      <c r="D33" s="179">
        <f t="shared" ref="D33" si="18">D25*D32</f>
        <v>0</v>
      </c>
      <c r="E33" s="217"/>
      <c r="F33" s="179">
        <f t="shared" ref="F33:G33" si="19">F25*F32</f>
        <v>0</v>
      </c>
      <c r="G33" s="179">
        <f t="shared" si="19"/>
        <v>0</v>
      </c>
      <c r="H33" s="209"/>
      <c r="I33" s="179">
        <f t="shared" ref="I33:T33" si="20">I25*I32</f>
        <v>0</v>
      </c>
      <c r="J33" s="179">
        <f t="shared" si="20"/>
        <v>0</v>
      </c>
      <c r="K33" s="179">
        <f t="shared" si="20"/>
        <v>0</v>
      </c>
      <c r="L33" s="179">
        <f t="shared" si="20"/>
        <v>0</v>
      </c>
      <c r="M33" s="179">
        <f t="shared" si="20"/>
        <v>0</v>
      </c>
      <c r="N33" s="179">
        <f t="shared" si="20"/>
        <v>0</v>
      </c>
      <c r="O33" s="179">
        <f t="shared" si="20"/>
        <v>0</v>
      </c>
      <c r="P33" s="179">
        <f t="shared" si="20"/>
        <v>0</v>
      </c>
      <c r="Q33" s="179">
        <f t="shared" si="20"/>
        <v>0</v>
      </c>
      <c r="R33" s="179">
        <f t="shared" ref="R33:S33" si="21">R25*R32</f>
        <v>0</v>
      </c>
      <c r="S33" s="179">
        <f t="shared" si="21"/>
        <v>0</v>
      </c>
      <c r="T33" s="179">
        <f t="shared" si="20"/>
        <v>0</v>
      </c>
    </row>
    <row r="34" spans="3:20" ht="9.9499999999999993" customHeight="1" x14ac:dyDescent="0.25">
      <c r="C34" s="180"/>
      <c r="D34" s="181"/>
      <c r="E34" s="208"/>
      <c r="F34" s="181"/>
      <c r="G34" s="181"/>
      <c r="H34" s="208"/>
      <c r="I34" s="181"/>
      <c r="J34" s="181"/>
      <c r="K34" s="181"/>
      <c r="L34" s="181"/>
      <c r="M34" s="181"/>
      <c r="N34" s="181"/>
      <c r="O34" s="181"/>
      <c r="P34" s="181"/>
      <c r="Q34" s="181"/>
      <c r="R34" s="181"/>
      <c r="S34" s="181"/>
      <c r="T34" s="182"/>
    </row>
    <row r="35" spans="3:20" ht="15" customHeight="1" x14ac:dyDescent="0.25">
      <c r="C35" s="183" t="s">
        <v>261</v>
      </c>
      <c r="D35" s="178">
        <v>0</v>
      </c>
      <c r="E35" s="219"/>
      <c r="F35" s="178">
        <v>0</v>
      </c>
      <c r="G35" s="178">
        <v>0</v>
      </c>
      <c r="H35" s="214"/>
      <c r="I35" s="178">
        <v>0</v>
      </c>
      <c r="J35" s="178">
        <v>0</v>
      </c>
      <c r="K35" s="178">
        <v>0</v>
      </c>
      <c r="L35" s="178">
        <v>0</v>
      </c>
      <c r="M35" s="178">
        <v>0</v>
      </c>
      <c r="N35" s="178">
        <v>0</v>
      </c>
      <c r="O35" s="178">
        <v>0</v>
      </c>
      <c r="P35" s="178">
        <v>0</v>
      </c>
      <c r="Q35" s="178">
        <v>0</v>
      </c>
      <c r="R35" s="178">
        <v>0</v>
      </c>
      <c r="S35" s="178">
        <v>0</v>
      </c>
      <c r="T35" s="178">
        <v>0</v>
      </c>
    </row>
    <row r="36" spans="3:20" ht="15" customHeight="1" x14ac:dyDescent="0.25">
      <c r="C36" s="173" t="s">
        <v>262</v>
      </c>
      <c r="D36" s="179">
        <f>D25*D35</f>
        <v>0</v>
      </c>
      <c r="E36" s="217"/>
      <c r="F36" s="179">
        <f>F25*F35</f>
        <v>0</v>
      </c>
      <c r="G36" s="179">
        <f>G25*G35</f>
        <v>0</v>
      </c>
      <c r="H36" s="209"/>
      <c r="I36" s="179">
        <f>I25*I35</f>
        <v>0</v>
      </c>
      <c r="J36" s="179">
        <f t="shared" ref="J36:T36" si="22">J25*J35</f>
        <v>0</v>
      </c>
      <c r="K36" s="179">
        <f t="shared" si="22"/>
        <v>0</v>
      </c>
      <c r="L36" s="179">
        <f t="shared" si="22"/>
        <v>0</v>
      </c>
      <c r="M36" s="179">
        <f t="shared" si="22"/>
        <v>0</v>
      </c>
      <c r="N36" s="179">
        <f t="shared" si="22"/>
        <v>0</v>
      </c>
      <c r="O36" s="179">
        <f t="shared" si="22"/>
        <v>0</v>
      </c>
      <c r="P36" s="179">
        <f t="shared" si="22"/>
        <v>0</v>
      </c>
      <c r="Q36" s="179">
        <f t="shared" si="22"/>
        <v>0</v>
      </c>
      <c r="R36" s="179">
        <f t="shared" ref="R36:S36" si="23">R25*R35</f>
        <v>0</v>
      </c>
      <c r="S36" s="179">
        <f t="shared" si="23"/>
        <v>0</v>
      </c>
      <c r="T36" s="179">
        <f t="shared" si="22"/>
        <v>0</v>
      </c>
    </row>
    <row r="37" spans="3:20" ht="15" customHeight="1" x14ac:dyDescent="0.25">
      <c r="C37" s="173"/>
      <c r="D37" s="184"/>
      <c r="E37" s="218"/>
      <c r="F37" s="184"/>
      <c r="G37" s="184"/>
      <c r="H37" s="184"/>
      <c r="I37" s="184"/>
      <c r="J37" s="184"/>
      <c r="K37" s="184"/>
      <c r="L37" s="184"/>
      <c r="M37" s="184"/>
      <c r="N37" s="184"/>
      <c r="O37" s="184"/>
      <c r="P37" s="184"/>
      <c r="Q37" s="184"/>
      <c r="R37" s="184"/>
      <c r="S37" s="184"/>
      <c r="T37" s="185"/>
    </row>
    <row r="38" spans="3:20" ht="15" customHeight="1" x14ac:dyDescent="0.25">
      <c r="C38" s="183" t="s">
        <v>263</v>
      </c>
      <c r="D38" s="178">
        <v>0.8</v>
      </c>
      <c r="E38" s="219"/>
      <c r="F38" s="178">
        <v>0.8</v>
      </c>
      <c r="G38" s="178">
        <v>0.8</v>
      </c>
      <c r="H38" s="214"/>
      <c r="I38" s="178">
        <v>0.8</v>
      </c>
      <c r="J38" s="178">
        <v>0.8</v>
      </c>
      <c r="K38" s="178">
        <v>0.8</v>
      </c>
      <c r="L38" s="178">
        <v>0.8</v>
      </c>
      <c r="M38" s="178">
        <v>0.8</v>
      </c>
      <c r="N38" s="178">
        <v>0</v>
      </c>
      <c r="O38" s="178">
        <v>0</v>
      </c>
      <c r="P38" s="178">
        <v>0</v>
      </c>
      <c r="Q38" s="178">
        <v>0</v>
      </c>
      <c r="R38" s="178">
        <v>0</v>
      </c>
      <c r="S38" s="178">
        <v>0</v>
      </c>
      <c r="T38" s="178">
        <v>0</v>
      </c>
    </row>
    <row r="39" spans="3:20" ht="15" customHeight="1" x14ac:dyDescent="0.25">
      <c r="C39" s="173" t="s">
        <v>264</v>
      </c>
      <c r="D39" s="186">
        <f t="shared" ref="D39" si="24">D25*D38</f>
        <v>0</v>
      </c>
      <c r="E39" s="217"/>
      <c r="F39" s="186">
        <f t="shared" ref="F39:G39" si="25">F25*F38</f>
        <v>0</v>
      </c>
      <c r="G39" s="186">
        <f t="shared" si="25"/>
        <v>0</v>
      </c>
      <c r="H39" s="209"/>
      <c r="I39" s="186">
        <f t="shared" ref="I39:T39" si="26">I25*I38</f>
        <v>0</v>
      </c>
      <c r="J39" s="186">
        <f t="shared" si="26"/>
        <v>0</v>
      </c>
      <c r="K39" s="186">
        <f t="shared" si="26"/>
        <v>0</v>
      </c>
      <c r="L39" s="186">
        <f t="shared" si="26"/>
        <v>0</v>
      </c>
      <c r="M39" s="186">
        <f t="shared" si="26"/>
        <v>0</v>
      </c>
      <c r="N39" s="186">
        <f t="shared" si="26"/>
        <v>0</v>
      </c>
      <c r="O39" s="186">
        <f t="shared" si="26"/>
        <v>0</v>
      </c>
      <c r="P39" s="186">
        <f t="shared" si="26"/>
        <v>0</v>
      </c>
      <c r="Q39" s="186">
        <f t="shared" si="26"/>
        <v>0</v>
      </c>
      <c r="R39" s="186">
        <f t="shared" ref="R39:S39" si="27">R25*R38</f>
        <v>0</v>
      </c>
      <c r="S39" s="186">
        <f t="shared" si="27"/>
        <v>0</v>
      </c>
      <c r="T39" s="186">
        <f t="shared" si="26"/>
        <v>0</v>
      </c>
    </row>
    <row r="40" spans="3:20" ht="9.9499999999999993" customHeight="1" x14ac:dyDescent="0.25">
      <c r="C40" s="180"/>
      <c r="D40" s="181"/>
      <c r="E40" s="208"/>
      <c r="F40" s="181"/>
      <c r="G40" s="181"/>
      <c r="H40" s="208"/>
      <c r="I40" s="181"/>
      <c r="J40" s="181"/>
      <c r="K40" s="181"/>
      <c r="L40" s="181"/>
      <c r="M40" s="181"/>
      <c r="N40" s="181"/>
      <c r="O40" s="181"/>
      <c r="P40" s="181"/>
      <c r="Q40" s="181"/>
      <c r="R40" s="181"/>
      <c r="S40" s="181"/>
      <c r="T40" s="182"/>
    </row>
    <row r="41" spans="3:20" x14ac:dyDescent="0.25">
      <c r="C41" s="183" t="s">
        <v>265</v>
      </c>
      <c r="D41" s="178">
        <v>0</v>
      </c>
      <c r="E41" s="219"/>
      <c r="F41" s="178">
        <v>0</v>
      </c>
      <c r="G41" s="178">
        <v>0</v>
      </c>
      <c r="H41" s="214"/>
      <c r="I41" s="178">
        <v>0</v>
      </c>
      <c r="J41" s="178">
        <v>0</v>
      </c>
      <c r="K41" s="178">
        <v>0</v>
      </c>
      <c r="L41" s="178">
        <v>0</v>
      </c>
      <c r="M41" s="178">
        <v>0</v>
      </c>
      <c r="N41" s="178">
        <v>0</v>
      </c>
      <c r="O41" s="178">
        <v>0</v>
      </c>
      <c r="P41" s="178">
        <v>0</v>
      </c>
      <c r="Q41" s="178">
        <v>0</v>
      </c>
      <c r="R41" s="178">
        <v>0</v>
      </c>
      <c r="S41" s="178">
        <v>0</v>
      </c>
      <c r="T41" s="178">
        <v>0</v>
      </c>
    </row>
    <row r="42" spans="3:20" x14ac:dyDescent="0.25">
      <c r="C42" s="173" t="s">
        <v>266</v>
      </c>
      <c r="D42" s="179">
        <f t="shared" ref="D42" si="28">D25*D41</f>
        <v>0</v>
      </c>
      <c r="E42" s="217"/>
      <c r="F42" s="179">
        <f t="shared" ref="F42:G42" si="29">F25*F41</f>
        <v>0</v>
      </c>
      <c r="G42" s="179">
        <f t="shared" si="29"/>
        <v>0</v>
      </c>
      <c r="H42" s="209"/>
      <c r="I42" s="179">
        <f t="shared" ref="I42:T42" si="30">I25*I41</f>
        <v>0</v>
      </c>
      <c r="J42" s="179">
        <f t="shared" si="30"/>
        <v>0</v>
      </c>
      <c r="K42" s="179">
        <f t="shared" si="30"/>
        <v>0</v>
      </c>
      <c r="L42" s="179">
        <f t="shared" si="30"/>
        <v>0</v>
      </c>
      <c r="M42" s="179">
        <f t="shared" si="30"/>
        <v>0</v>
      </c>
      <c r="N42" s="179">
        <f t="shared" si="30"/>
        <v>0</v>
      </c>
      <c r="O42" s="179">
        <f t="shared" si="30"/>
        <v>0</v>
      </c>
      <c r="P42" s="179">
        <f t="shared" si="30"/>
        <v>0</v>
      </c>
      <c r="Q42" s="179">
        <f t="shared" si="30"/>
        <v>0</v>
      </c>
      <c r="R42" s="179">
        <f t="shared" ref="R42:S42" si="31">R25*R41</f>
        <v>0</v>
      </c>
      <c r="S42" s="179">
        <f t="shared" si="31"/>
        <v>0</v>
      </c>
      <c r="T42" s="179">
        <f t="shared" si="30"/>
        <v>0</v>
      </c>
    </row>
    <row r="43" spans="3:20" ht="9.9499999999999993" customHeight="1" x14ac:dyDescent="0.25">
      <c r="C43" s="180"/>
      <c r="D43" s="181"/>
      <c r="E43" s="208"/>
      <c r="F43" s="181"/>
      <c r="G43" s="181"/>
      <c r="H43" s="208"/>
      <c r="I43" s="181"/>
      <c r="J43" s="181"/>
      <c r="K43" s="181"/>
      <c r="L43" s="181"/>
      <c r="M43" s="181"/>
      <c r="N43" s="181"/>
      <c r="O43" s="181"/>
      <c r="P43" s="181"/>
      <c r="Q43" s="181"/>
      <c r="R43" s="181"/>
      <c r="S43" s="181"/>
      <c r="T43" s="182"/>
    </row>
    <row r="44" spans="3:20" x14ac:dyDescent="0.25">
      <c r="C44" s="183" t="s">
        <v>267</v>
      </c>
      <c r="D44" s="178">
        <v>0</v>
      </c>
      <c r="E44" s="219"/>
      <c r="F44" s="178">
        <v>0</v>
      </c>
      <c r="G44" s="178">
        <v>0</v>
      </c>
      <c r="H44" s="214"/>
      <c r="I44" s="178">
        <v>0</v>
      </c>
      <c r="J44" s="178">
        <v>0</v>
      </c>
      <c r="K44" s="178">
        <v>0</v>
      </c>
      <c r="L44" s="178">
        <v>0</v>
      </c>
      <c r="M44" s="178">
        <v>0</v>
      </c>
      <c r="N44" s="178">
        <v>0</v>
      </c>
      <c r="O44" s="178">
        <v>0</v>
      </c>
      <c r="P44" s="178">
        <v>0</v>
      </c>
      <c r="Q44" s="178">
        <v>0</v>
      </c>
      <c r="R44" s="178">
        <v>0</v>
      </c>
      <c r="S44" s="178">
        <v>0</v>
      </c>
      <c r="T44" s="178">
        <v>0</v>
      </c>
    </row>
    <row r="45" spans="3:20" x14ac:dyDescent="0.25">
      <c r="C45" s="173" t="s">
        <v>268</v>
      </c>
      <c r="D45" s="187">
        <f t="shared" ref="D45" si="32">D25*D44</f>
        <v>0</v>
      </c>
      <c r="E45" s="217"/>
      <c r="F45" s="187">
        <f t="shared" ref="F45:G45" si="33">F25*F44</f>
        <v>0</v>
      </c>
      <c r="G45" s="187">
        <f t="shared" si="33"/>
        <v>0</v>
      </c>
      <c r="H45" s="210"/>
      <c r="I45" s="187">
        <f t="shared" ref="I45:T45" si="34">I25*I44</f>
        <v>0</v>
      </c>
      <c r="J45" s="187">
        <f t="shared" si="34"/>
        <v>0</v>
      </c>
      <c r="K45" s="187">
        <f t="shared" si="34"/>
        <v>0</v>
      </c>
      <c r="L45" s="187">
        <f t="shared" si="34"/>
        <v>0</v>
      </c>
      <c r="M45" s="187">
        <f t="shared" si="34"/>
        <v>0</v>
      </c>
      <c r="N45" s="187">
        <f t="shared" si="34"/>
        <v>0</v>
      </c>
      <c r="O45" s="187">
        <f t="shared" si="34"/>
        <v>0</v>
      </c>
      <c r="P45" s="187">
        <f t="shared" si="34"/>
        <v>0</v>
      </c>
      <c r="Q45" s="187">
        <f t="shared" si="34"/>
        <v>0</v>
      </c>
      <c r="R45" s="187">
        <f t="shared" ref="R45:S45" si="35">R25*R44</f>
        <v>0</v>
      </c>
      <c r="S45" s="187">
        <f t="shared" si="35"/>
        <v>0</v>
      </c>
      <c r="T45" s="187">
        <f t="shared" si="34"/>
        <v>0</v>
      </c>
    </row>
    <row r="46" spans="3:20" ht="9.9499999999999993" customHeight="1" x14ac:dyDescent="0.25">
      <c r="C46" s="180"/>
      <c r="D46" s="181"/>
      <c r="E46" s="208"/>
      <c r="F46" s="181"/>
      <c r="G46" s="181"/>
      <c r="H46" s="208"/>
      <c r="I46" s="181"/>
      <c r="J46" s="181"/>
      <c r="K46" s="181"/>
      <c r="L46" s="181"/>
      <c r="M46" s="181"/>
      <c r="N46" s="181"/>
      <c r="O46" s="181"/>
      <c r="P46" s="181"/>
      <c r="Q46" s="181"/>
      <c r="R46" s="181"/>
      <c r="S46" s="181"/>
      <c r="T46" s="182"/>
    </row>
    <row r="47" spans="3:20" x14ac:dyDescent="0.25">
      <c r="C47" s="183" t="s">
        <v>269</v>
      </c>
      <c r="D47" s="188">
        <f t="shared" ref="D47" si="36">IF(D41+D44&gt;100%,"ERROR",D41+D44)</f>
        <v>0</v>
      </c>
      <c r="E47" s="219"/>
      <c r="F47" s="188">
        <f t="shared" ref="F47:G47" si="37">IF(F41+F44&gt;100%,"ERROR",F41+F44)</f>
        <v>0</v>
      </c>
      <c r="G47" s="188">
        <f t="shared" si="37"/>
        <v>0</v>
      </c>
      <c r="H47" s="211"/>
      <c r="I47" s="188">
        <f t="shared" ref="I47:T47" si="38">IF(I41+I44&gt;100%,"ERROR",I41+I44)</f>
        <v>0</v>
      </c>
      <c r="J47" s="188">
        <f t="shared" si="38"/>
        <v>0</v>
      </c>
      <c r="K47" s="188">
        <f t="shared" si="38"/>
        <v>0</v>
      </c>
      <c r="L47" s="188">
        <f t="shared" si="38"/>
        <v>0</v>
      </c>
      <c r="M47" s="188">
        <f t="shared" si="38"/>
        <v>0</v>
      </c>
      <c r="N47" s="188">
        <f t="shared" si="38"/>
        <v>0</v>
      </c>
      <c r="O47" s="188">
        <f t="shared" si="38"/>
        <v>0</v>
      </c>
      <c r="P47" s="188">
        <f t="shared" si="38"/>
        <v>0</v>
      </c>
      <c r="Q47" s="188">
        <f t="shared" si="38"/>
        <v>0</v>
      </c>
      <c r="R47" s="188">
        <f t="shared" ref="R47:S47" si="39">IF(R41+R44&gt;100%,"ERROR",R41+R44)</f>
        <v>0</v>
      </c>
      <c r="S47" s="188">
        <f t="shared" si="39"/>
        <v>0</v>
      </c>
      <c r="T47" s="188">
        <f t="shared" si="38"/>
        <v>0</v>
      </c>
    </row>
    <row r="48" spans="3:20" x14ac:dyDescent="0.25">
      <c r="C48" s="173" t="s">
        <v>270</v>
      </c>
      <c r="D48" s="179">
        <f t="shared" ref="D48" si="40">D42+D45</f>
        <v>0</v>
      </c>
      <c r="E48" s="217"/>
      <c r="F48" s="179">
        <f t="shared" ref="F48:G48" si="41">F42+F45</f>
        <v>0</v>
      </c>
      <c r="G48" s="179">
        <f t="shared" si="41"/>
        <v>0</v>
      </c>
      <c r="H48" s="209"/>
      <c r="I48" s="179">
        <f t="shared" ref="I48:T48" si="42">I42+I45</f>
        <v>0</v>
      </c>
      <c r="J48" s="179">
        <f t="shared" si="42"/>
        <v>0</v>
      </c>
      <c r="K48" s="179">
        <f t="shared" si="42"/>
        <v>0</v>
      </c>
      <c r="L48" s="179">
        <f t="shared" si="42"/>
        <v>0</v>
      </c>
      <c r="M48" s="179">
        <f t="shared" si="42"/>
        <v>0</v>
      </c>
      <c r="N48" s="179">
        <f t="shared" si="42"/>
        <v>0</v>
      </c>
      <c r="O48" s="179">
        <f t="shared" si="42"/>
        <v>0</v>
      </c>
      <c r="P48" s="179">
        <f t="shared" si="42"/>
        <v>0</v>
      </c>
      <c r="Q48" s="179">
        <f t="shared" si="42"/>
        <v>0</v>
      </c>
      <c r="R48" s="179">
        <f t="shared" ref="R48:S48" si="43">R42+R45</f>
        <v>0</v>
      </c>
      <c r="S48" s="179">
        <f t="shared" si="43"/>
        <v>0</v>
      </c>
      <c r="T48" s="179">
        <f t="shared" si="42"/>
        <v>0</v>
      </c>
    </row>
    <row r="49" spans="3:20" ht="9.9499999999999993" customHeight="1" x14ac:dyDescent="0.25">
      <c r="C49" s="180"/>
      <c r="D49" s="181"/>
      <c r="E49" s="208"/>
      <c r="F49" s="181"/>
      <c r="G49" s="181"/>
      <c r="H49" s="208"/>
      <c r="I49" s="181"/>
      <c r="J49" s="181"/>
      <c r="K49" s="181"/>
      <c r="L49" s="181"/>
      <c r="M49" s="181"/>
      <c r="N49" s="181"/>
      <c r="O49" s="181"/>
      <c r="P49" s="181"/>
      <c r="Q49" s="181"/>
      <c r="R49" s="181"/>
      <c r="S49" s="181"/>
      <c r="T49" s="182"/>
    </row>
    <row r="50" spans="3:20" x14ac:dyDescent="0.25">
      <c r="C50" s="180" t="s">
        <v>271</v>
      </c>
      <c r="D50" s="178">
        <v>0</v>
      </c>
      <c r="E50" s="219"/>
      <c r="F50" s="178">
        <v>0</v>
      </c>
      <c r="G50" s="178">
        <v>0</v>
      </c>
      <c r="H50" s="214"/>
      <c r="I50" s="178">
        <v>0</v>
      </c>
      <c r="J50" s="178">
        <v>0</v>
      </c>
      <c r="K50" s="178">
        <v>0</v>
      </c>
      <c r="L50" s="178">
        <v>0</v>
      </c>
      <c r="M50" s="178">
        <v>0</v>
      </c>
      <c r="N50" s="178">
        <v>0</v>
      </c>
      <c r="O50" s="178">
        <v>0</v>
      </c>
      <c r="P50" s="178">
        <v>0</v>
      </c>
      <c r="Q50" s="178">
        <v>0</v>
      </c>
      <c r="R50" s="178">
        <v>0</v>
      </c>
      <c r="S50" s="178">
        <v>0</v>
      </c>
      <c r="T50" s="178">
        <v>0</v>
      </c>
    </row>
    <row r="51" spans="3:20" x14ac:dyDescent="0.25">
      <c r="C51" s="173" t="s">
        <v>272</v>
      </c>
      <c r="D51" s="179">
        <f t="shared" ref="D51" si="44">D25*D50</f>
        <v>0</v>
      </c>
      <c r="E51" s="217"/>
      <c r="F51" s="179">
        <f t="shared" ref="F51:G51" si="45">F25*F50</f>
        <v>0</v>
      </c>
      <c r="G51" s="179">
        <f t="shared" si="45"/>
        <v>0</v>
      </c>
      <c r="H51" s="209"/>
      <c r="I51" s="179">
        <f t="shared" ref="I51:T51" si="46">I25*I50</f>
        <v>0</v>
      </c>
      <c r="J51" s="179">
        <f t="shared" si="46"/>
        <v>0</v>
      </c>
      <c r="K51" s="179">
        <f t="shared" si="46"/>
        <v>0</v>
      </c>
      <c r="L51" s="179">
        <f t="shared" si="46"/>
        <v>0</v>
      </c>
      <c r="M51" s="179">
        <f t="shared" si="46"/>
        <v>0</v>
      </c>
      <c r="N51" s="179">
        <f t="shared" si="46"/>
        <v>0</v>
      </c>
      <c r="O51" s="179">
        <f t="shared" si="46"/>
        <v>0</v>
      </c>
      <c r="P51" s="179">
        <f t="shared" si="46"/>
        <v>0</v>
      </c>
      <c r="Q51" s="179">
        <f t="shared" si="46"/>
        <v>0</v>
      </c>
      <c r="R51" s="179">
        <f t="shared" ref="R51:S51" si="47">R25*R50</f>
        <v>0</v>
      </c>
      <c r="S51" s="179">
        <f t="shared" si="47"/>
        <v>0</v>
      </c>
      <c r="T51" s="179">
        <f t="shared" si="46"/>
        <v>0</v>
      </c>
    </row>
    <row r="52" spans="3:20" ht="9.9499999999999993" customHeight="1" x14ac:dyDescent="0.25">
      <c r="C52" s="180"/>
      <c r="D52" s="181"/>
      <c r="E52" s="208"/>
      <c r="F52" s="181"/>
      <c r="G52" s="181"/>
      <c r="H52" s="208"/>
      <c r="I52" s="181"/>
      <c r="J52" s="181"/>
      <c r="K52" s="181"/>
      <c r="L52" s="181"/>
      <c r="M52" s="181"/>
      <c r="N52" s="181"/>
      <c r="O52" s="181"/>
      <c r="P52" s="181"/>
      <c r="Q52" s="181"/>
      <c r="R52" s="181"/>
      <c r="S52" s="181"/>
      <c r="T52" s="182"/>
    </row>
    <row r="53" spans="3:20" x14ac:dyDescent="0.25">
      <c r="C53" s="180" t="s">
        <v>273</v>
      </c>
      <c r="D53" s="178">
        <v>0</v>
      </c>
      <c r="E53" s="219"/>
      <c r="F53" s="178">
        <v>0</v>
      </c>
      <c r="G53" s="178">
        <v>0</v>
      </c>
      <c r="H53" s="214"/>
      <c r="I53" s="178">
        <v>0</v>
      </c>
      <c r="J53" s="178">
        <v>0</v>
      </c>
      <c r="K53" s="178">
        <v>0</v>
      </c>
      <c r="L53" s="178">
        <v>0</v>
      </c>
      <c r="M53" s="178">
        <v>0</v>
      </c>
      <c r="N53" s="178">
        <v>0</v>
      </c>
      <c r="O53" s="178">
        <v>0</v>
      </c>
      <c r="P53" s="178">
        <v>0</v>
      </c>
      <c r="Q53" s="178">
        <v>0</v>
      </c>
      <c r="R53" s="178">
        <v>0</v>
      </c>
      <c r="S53" s="178">
        <v>0</v>
      </c>
      <c r="T53" s="178">
        <v>0</v>
      </c>
    </row>
    <row r="54" spans="3:20" x14ac:dyDescent="0.25">
      <c r="C54" s="173" t="s">
        <v>274</v>
      </c>
      <c r="D54" s="179">
        <f t="shared" ref="D54" si="48">D25*D53</f>
        <v>0</v>
      </c>
      <c r="E54" s="217"/>
      <c r="F54" s="179">
        <f t="shared" ref="F54:G54" si="49">F25*F53</f>
        <v>0</v>
      </c>
      <c r="G54" s="179">
        <f t="shared" si="49"/>
        <v>0</v>
      </c>
      <c r="H54" s="209"/>
      <c r="I54" s="179">
        <f t="shared" ref="I54:T54" si="50">I25*I53</f>
        <v>0</v>
      </c>
      <c r="J54" s="179">
        <f t="shared" si="50"/>
        <v>0</v>
      </c>
      <c r="K54" s="179">
        <f t="shared" si="50"/>
        <v>0</v>
      </c>
      <c r="L54" s="179">
        <f t="shared" si="50"/>
        <v>0</v>
      </c>
      <c r="M54" s="179">
        <f t="shared" si="50"/>
        <v>0</v>
      </c>
      <c r="N54" s="179">
        <f t="shared" si="50"/>
        <v>0</v>
      </c>
      <c r="O54" s="179">
        <f t="shared" si="50"/>
        <v>0</v>
      </c>
      <c r="P54" s="179">
        <f t="shared" si="50"/>
        <v>0</v>
      </c>
      <c r="Q54" s="179">
        <f t="shared" si="50"/>
        <v>0</v>
      </c>
      <c r="R54" s="179">
        <f t="shared" ref="R54:S54" si="51">R25*R53</f>
        <v>0</v>
      </c>
      <c r="S54" s="179">
        <f t="shared" si="51"/>
        <v>0</v>
      </c>
      <c r="T54" s="179">
        <f t="shared" si="50"/>
        <v>0</v>
      </c>
    </row>
    <row r="55" spans="3:20" ht="9.9499999999999993" customHeight="1" x14ac:dyDescent="0.25">
      <c r="C55" s="189"/>
      <c r="D55" s="146"/>
      <c r="E55" s="212"/>
      <c r="F55" s="146"/>
      <c r="G55" s="146"/>
      <c r="H55" s="212"/>
      <c r="I55" s="146"/>
      <c r="J55" s="146"/>
      <c r="K55" s="146"/>
      <c r="L55" s="146"/>
      <c r="M55" s="146"/>
      <c r="N55" s="146"/>
      <c r="O55" s="146"/>
      <c r="P55" s="146"/>
      <c r="Q55" s="146"/>
      <c r="R55" s="146"/>
      <c r="S55" s="146"/>
      <c r="T55" s="190"/>
    </row>
    <row r="56" spans="3:20" x14ac:dyDescent="0.25">
      <c r="C56" s="180" t="s">
        <v>275</v>
      </c>
      <c r="D56" s="178">
        <v>0</v>
      </c>
      <c r="E56" s="219"/>
      <c r="F56" s="178">
        <v>0</v>
      </c>
      <c r="G56" s="178">
        <v>0</v>
      </c>
      <c r="H56" s="214"/>
      <c r="I56" s="178">
        <v>0</v>
      </c>
      <c r="J56" s="178">
        <v>0</v>
      </c>
      <c r="K56" s="178">
        <v>0</v>
      </c>
      <c r="L56" s="178">
        <v>0</v>
      </c>
      <c r="M56" s="178">
        <v>0</v>
      </c>
      <c r="N56" s="178">
        <v>0</v>
      </c>
      <c r="O56" s="178">
        <v>0</v>
      </c>
      <c r="P56" s="178">
        <v>0</v>
      </c>
      <c r="Q56" s="178">
        <v>0</v>
      </c>
      <c r="R56" s="178">
        <v>0</v>
      </c>
      <c r="S56" s="178">
        <v>0</v>
      </c>
      <c r="T56" s="178">
        <v>0</v>
      </c>
    </row>
    <row r="57" spans="3:20" x14ac:dyDescent="0.25">
      <c r="C57" s="173" t="s">
        <v>276</v>
      </c>
      <c r="D57" s="179">
        <f t="shared" ref="D57" si="52">D25*D56</f>
        <v>0</v>
      </c>
      <c r="E57" s="217"/>
      <c r="F57" s="179">
        <f t="shared" ref="F57:G57" si="53">F25*F56</f>
        <v>0</v>
      </c>
      <c r="G57" s="179">
        <f t="shared" si="53"/>
        <v>0</v>
      </c>
      <c r="H57" s="209"/>
      <c r="I57" s="179">
        <f t="shared" ref="I57:T57" si="54">I25*I56</f>
        <v>0</v>
      </c>
      <c r="J57" s="179">
        <f t="shared" si="54"/>
        <v>0</v>
      </c>
      <c r="K57" s="179">
        <f t="shared" si="54"/>
        <v>0</v>
      </c>
      <c r="L57" s="179">
        <f t="shared" si="54"/>
        <v>0</v>
      </c>
      <c r="M57" s="179">
        <f t="shared" si="54"/>
        <v>0</v>
      </c>
      <c r="N57" s="179">
        <f t="shared" si="54"/>
        <v>0</v>
      </c>
      <c r="O57" s="179">
        <f t="shared" si="54"/>
        <v>0</v>
      </c>
      <c r="P57" s="179">
        <f t="shared" si="54"/>
        <v>0</v>
      </c>
      <c r="Q57" s="179">
        <f t="shared" si="54"/>
        <v>0</v>
      </c>
      <c r="R57" s="179">
        <f t="shared" ref="R57:S57" si="55">R25*R56</f>
        <v>0</v>
      </c>
      <c r="S57" s="179">
        <f t="shared" si="55"/>
        <v>0</v>
      </c>
      <c r="T57" s="179">
        <f t="shared" si="54"/>
        <v>0</v>
      </c>
    </row>
    <row r="58" spans="3:20" ht="9.9499999999999993" customHeight="1" x14ac:dyDescent="0.25">
      <c r="C58" s="189"/>
      <c r="D58" s="146"/>
      <c r="E58" s="212"/>
      <c r="F58" s="146"/>
      <c r="G58" s="146"/>
      <c r="H58" s="212"/>
      <c r="I58" s="146"/>
      <c r="J58" s="146"/>
      <c r="K58" s="146"/>
      <c r="L58" s="146"/>
      <c r="M58" s="146"/>
      <c r="N58" s="146"/>
      <c r="O58" s="146"/>
      <c r="P58" s="146"/>
      <c r="Q58" s="146"/>
      <c r="R58" s="146"/>
      <c r="S58" s="146"/>
      <c r="T58" s="190"/>
    </row>
    <row r="59" spans="3:20" x14ac:dyDescent="0.25">
      <c r="C59" s="180" t="s">
        <v>277</v>
      </c>
      <c r="D59" s="178">
        <v>0</v>
      </c>
      <c r="E59" s="219"/>
      <c r="F59" s="178">
        <v>0</v>
      </c>
      <c r="G59" s="178">
        <v>0</v>
      </c>
      <c r="H59" s="214"/>
      <c r="I59" s="178">
        <v>0</v>
      </c>
      <c r="J59" s="178">
        <v>0</v>
      </c>
      <c r="K59" s="178">
        <v>0</v>
      </c>
      <c r="L59" s="178">
        <v>0</v>
      </c>
      <c r="M59" s="178">
        <v>0</v>
      </c>
      <c r="N59" s="178">
        <v>0</v>
      </c>
      <c r="O59" s="178">
        <v>0</v>
      </c>
      <c r="P59" s="178">
        <v>0</v>
      </c>
      <c r="Q59" s="178">
        <v>0</v>
      </c>
      <c r="R59" s="178">
        <v>0</v>
      </c>
      <c r="S59" s="178">
        <v>0</v>
      </c>
      <c r="T59" s="178">
        <v>0</v>
      </c>
    </row>
    <row r="60" spans="3:20" x14ac:dyDescent="0.25">
      <c r="C60" s="174" t="s">
        <v>278</v>
      </c>
      <c r="D60" s="179">
        <f t="shared" ref="D60" si="56">D25*D59</f>
        <v>0</v>
      </c>
      <c r="E60" s="217"/>
      <c r="F60" s="179">
        <f t="shared" ref="F60:G60" si="57">F25*F59</f>
        <v>0</v>
      </c>
      <c r="G60" s="179">
        <f t="shared" si="57"/>
        <v>0</v>
      </c>
      <c r="H60" s="209"/>
      <c r="I60" s="179">
        <f t="shared" ref="I60:T60" si="58">I25*I59</f>
        <v>0</v>
      </c>
      <c r="J60" s="179">
        <f t="shared" si="58"/>
        <v>0</v>
      </c>
      <c r="K60" s="179">
        <f t="shared" si="58"/>
        <v>0</v>
      </c>
      <c r="L60" s="179">
        <f t="shared" si="58"/>
        <v>0</v>
      </c>
      <c r="M60" s="179">
        <f t="shared" si="58"/>
        <v>0</v>
      </c>
      <c r="N60" s="179">
        <f t="shared" si="58"/>
        <v>0</v>
      </c>
      <c r="O60" s="179">
        <f t="shared" si="58"/>
        <v>0</v>
      </c>
      <c r="P60" s="179">
        <f t="shared" si="58"/>
        <v>0</v>
      </c>
      <c r="Q60" s="179">
        <f t="shared" si="58"/>
        <v>0</v>
      </c>
      <c r="R60" s="179">
        <f t="shared" ref="R60:S60" si="59">R25*R59</f>
        <v>0</v>
      </c>
      <c r="S60" s="179">
        <f t="shared" si="59"/>
        <v>0</v>
      </c>
      <c r="T60" s="179">
        <f t="shared" si="58"/>
        <v>0</v>
      </c>
    </row>
  </sheetData>
  <sheetProtection formatCells="0" formatColumns="0" formatRows="0"/>
  <mergeCells count="2">
    <mergeCell ref="C3:T3"/>
    <mergeCell ref="C5:T5"/>
  </mergeCells>
  <conditionalFormatting sqref="I47:T47">
    <cfRule type="containsText" dxfId="105" priority="2" operator="containsText" text="ERROR">
      <formula>NOT(ISERROR(SEARCH("ERROR",I47)))</formula>
    </cfRule>
  </conditionalFormatting>
  <conditionalFormatting sqref="F47:H47 D47">
    <cfRule type="containsText" dxfId="104" priority="1" operator="containsText" text="ERROR">
      <formula>NOT(ISERROR(SEARCH("ERROR",D47)))</formula>
    </cfRule>
  </conditionalFormatting>
  <printOptions horizontalCentered="1"/>
  <pageMargins left="0.25" right="0.25" top="0.5" bottom="0.25" header="0.3" footer="0.3"/>
  <pageSetup scale="57" orientation="landscape" r:id="rId1"/>
  <ignoredErrors>
    <ignoredError sqref="T22:T24 I22:Q24 R22:S24 D22:G24" formulaRange="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60" zoomScaleNormal="100" workbookViewId="0">
      <selection activeCell="R48" sqref="R48"/>
    </sheetView>
  </sheetViews>
  <sheetFormatPr defaultRowHeight="15" x14ac:dyDescent="0.2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J68"/>
  <sheetViews>
    <sheetView view="pageBreakPreview" zoomScale="80" zoomScaleSheetLayoutView="80" workbookViewId="0">
      <pane xSplit="3" ySplit="7" topLeftCell="D35" activePane="bottomRight" state="frozen"/>
      <selection activeCell="D9" sqref="D9"/>
      <selection pane="topRight" activeCell="D9" sqref="D9"/>
      <selection pane="bottomLeft" activeCell="D9" sqref="D9"/>
      <selection pane="bottomRight"/>
    </sheetView>
  </sheetViews>
  <sheetFormatPr defaultColWidth="10.28515625" defaultRowHeight="15" x14ac:dyDescent="0.25"/>
  <cols>
    <col min="1" max="1" width="3" style="85" customWidth="1"/>
    <col min="2" max="2" width="36.42578125" style="85" customWidth="1"/>
    <col min="3" max="3" width="33.140625" style="85" bestFit="1" customWidth="1"/>
    <col min="4" max="4" width="15.140625" style="85" bestFit="1" customWidth="1"/>
    <col min="5" max="9" width="14.28515625" style="85" customWidth="1"/>
    <col min="10" max="10" width="34.140625" style="86" customWidth="1"/>
    <col min="11" max="16384" width="10.28515625" style="85"/>
  </cols>
  <sheetData>
    <row r="2" spans="2:10" ht="15.75" thickBot="1" x14ac:dyDescent="0.3"/>
    <row r="3" spans="2:10" ht="24" thickBot="1" x14ac:dyDescent="0.3">
      <c r="B3" s="406" t="str">
        <f>Z_SchoolName</f>
        <v>Enter School Name Here</v>
      </c>
      <c r="C3" s="407"/>
      <c r="D3" s="407"/>
      <c r="E3" s="407"/>
      <c r="F3" s="407"/>
      <c r="G3" s="407"/>
      <c r="H3" s="407"/>
      <c r="I3" s="407"/>
      <c r="J3" s="408"/>
    </row>
    <row r="4" spans="2:10" ht="15" customHeight="1" x14ac:dyDescent="0.25">
      <c r="B4" s="415" t="s">
        <v>223</v>
      </c>
      <c r="C4" s="413" t="s">
        <v>224</v>
      </c>
      <c r="D4" s="417" t="s">
        <v>219</v>
      </c>
      <c r="E4" s="418"/>
      <c r="F4" s="419"/>
      <c r="G4" s="417" t="s">
        <v>109</v>
      </c>
      <c r="H4" s="418"/>
      <c r="I4" s="419"/>
      <c r="J4" s="411" t="s">
        <v>214</v>
      </c>
    </row>
    <row r="5" spans="2:10" ht="15.75" customHeight="1" x14ac:dyDescent="0.25">
      <c r="B5" s="415"/>
      <c r="C5" s="413"/>
      <c r="D5" s="420"/>
      <c r="E5" s="421"/>
      <c r="F5" s="422"/>
      <c r="G5" s="423"/>
      <c r="H5" s="424"/>
      <c r="I5" s="425"/>
      <c r="J5" s="411"/>
    </row>
    <row r="6" spans="2:10" ht="15.75" customHeight="1" x14ac:dyDescent="0.25">
      <c r="B6" s="415"/>
      <c r="C6" s="413"/>
      <c r="D6" s="409" t="s">
        <v>220</v>
      </c>
      <c r="E6" s="409" t="s">
        <v>221</v>
      </c>
      <c r="F6" s="409" t="s">
        <v>215</v>
      </c>
      <c r="G6" s="409" t="s">
        <v>220</v>
      </c>
      <c r="H6" s="409" t="s">
        <v>221</v>
      </c>
      <c r="I6" s="409" t="s">
        <v>215</v>
      </c>
      <c r="J6" s="411"/>
    </row>
    <row r="7" spans="2:10" ht="15.75" customHeight="1" thickBot="1" x14ac:dyDescent="0.3">
      <c r="B7" s="416"/>
      <c r="C7" s="414"/>
      <c r="D7" s="410"/>
      <c r="E7" s="410"/>
      <c r="F7" s="410"/>
      <c r="G7" s="410"/>
      <c r="H7" s="410"/>
      <c r="I7" s="410"/>
      <c r="J7" s="412"/>
    </row>
    <row r="8" spans="2:10" ht="9.9499999999999993" customHeight="1" thickTop="1" x14ac:dyDescent="0.25">
      <c r="B8" s="87"/>
      <c r="C8" s="88"/>
      <c r="D8" s="88"/>
      <c r="E8" s="88"/>
      <c r="F8" s="88"/>
      <c r="G8" s="88"/>
      <c r="H8" s="88"/>
      <c r="I8" s="121"/>
      <c r="J8" s="89"/>
    </row>
    <row r="9" spans="2:10" ht="15" customHeight="1" x14ac:dyDescent="0.25">
      <c r="B9" s="332"/>
      <c r="C9" s="333"/>
      <c r="D9" s="329">
        <v>0</v>
      </c>
      <c r="E9" s="330">
        <v>0</v>
      </c>
      <c r="F9" s="229">
        <f>D9*E9</f>
        <v>0</v>
      </c>
      <c r="G9" s="329">
        <v>0</v>
      </c>
      <c r="H9" s="330">
        <v>0</v>
      </c>
      <c r="I9" s="229">
        <f>G9*H9</f>
        <v>0</v>
      </c>
      <c r="J9" s="118"/>
    </row>
    <row r="10" spans="2:10" ht="15" customHeight="1" x14ac:dyDescent="0.25">
      <c r="B10" s="332"/>
      <c r="C10" s="333"/>
      <c r="D10" s="331">
        <v>0</v>
      </c>
      <c r="E10" s="330">
        <v>0</v>
      </c>
      <c r="F10" s="230">
        <f>D10*E10</f>
        <v>0</v>
      </c>
      <c r="G10" s="331">
        <v>0</v>
      </c>
      <c r="H10" s="330">
        <v>0</v>
      </c>
      <c r="I10" s="230">
        <f>G10*H10</f>
        <v>0</v>
      </c>
      <c r="J10" s="118"/>
    </row>
    <row r="11" spans="2:10" ht="15" customHeight="1" x14ac:dyDescent="0.25">
      <c r="B11" s="332"/>
      <c r="C11" s="333"/>
      <c r="D11" s="331">
        <v>0</v>
      </c>
      <c r="E11" s="330">
        <v>0</v>
      </c>
      <c r="F11" s="230">
        <f t="shared" ref="F11:F65" si="0">D11*E11</f>
        <v>0</v>
      </c>
      <c r="G11" s="331">
        <v>0</v>
      </c>
      <c r="H11" s="330">
        <v>0</v>
      </c>
      <c r="I11" s="230">
        <f t="shared" ref="I11:I65" si="1">G11*H11</f>
        <v>0</v>
      </c>
      <c r="J11" s="118"/>
    </row>
    <row r="12" spans="2:10" ht="15" customHeight="1" x14ac:dyDescent="0.25">
      <c r="B12" s="332"/>
      <c r="C12" s="333"/>
      <c r="D12" s="331">
        <v>0</v>
      </c>
      <c r="E12" s="330">
        <v>0</v>
      </c>
      <c r="F12" s="230">
        <f t="shared" si="0"/>
        <v>0</v>
      </c>
      <c r="G12" s="331">
        <v>0</v>
      </c>
      <c r="H12" s="330">
        <v>0</v>
      </c>
      <c r="I12" s="230">
        <f t="shared" si="1"/>
        <v>0</v>
      </c>
      <c r="J12" s="118"/>
    </row>
    <row r="13" spans="2:10" ht="15" customHeight="1" x14ac:dyDescent="0.25">
      <c r="B13" s="332"/>
      <c r="C13" s="333"/>
      <c r="D13" s="331">
        <v>0</v>
      </c>
      <c r="E13" s="330">
        <v>0</v>
      </c>
      <c r="F13" s="230">
        <f t="shared" si="0"/>
        <v>0</v>
      </c>
      <c r="G13" s="331">
        <v>0</v>
      </c>
      <c r="H13" s="330">
        <v>0</v>
      </c>
      <c r="I13" s="230">
        <f t="shared" si="1"/>
        <v>0</v>
      </c>
      <c r="J13" s="118"/>
    </row>
    <row r="14" spans="2:10" ht="15" customHeight="1" x14ac:dyDescent="0.25">
      <c r="B14" s="332"/>
      <c r="C14" s="333"/>
      <c r="D14" s="331">
        <v>0</v>
      </c>
      <c r="E14" s="330">
        <v>0</v>
      </c>
      <c r="F14" s="230">
        <f t="shared" si="0"/>
        <v>0</v>
      </c>
      <c r="G14" s="331">
        <v>0</v>
      </c>
      <c r="H14" s="330">
        <v>0</v>
      </c>
      <c r="I14" s="230">
        <f t="shared" si="1"/>
        <v>0</v>
      </c>
      <c r="J14" s="118"/>
    </row>
    <row r="15" spans="2:10" ht="15" customHeight="1" x14ac:dyDescent="0.25">
      <c r="B15" s="332"/>
      <c r="C15" s="333"/>
      <c r="D15" s="331">
        <v>0</v>
      </c>
      <c r="E15" s="330">
        <v>0</v>
      </c>
      <c r="F15" s="230">
        <f t="shared" si="0"/>
        <v>0</v>
      </c>
      <c r="G15" s="331">
        <v>0</v>
      </c>
      <c r="H15" s="330">
        <v>0</v>
      </c>
      <c r="I15" s="230">
        <f t="shared" si="1"/>
        <v>0</v>
      </c>
      <c r="J15" s="118"/>
    </row>
    <row r="16" spans="2:10" ht="15" customHeight="1" x14ac:dyDescent="0.25">
      <c r="B16" s="332"/>
      <c r="C16" s="333"/>
      <c r="D16" s="331">
        <v>0</v>
      </c>
      <c r="E16" s="330">
        <v>0</v>
      </c>
      <c r="F16" s="230">
        <f t="shared" si="0"/>
        <v>0</v>
      </c>
      <c r="G16" s="331">
        <v>0</v>
      </c>
      <c r="H16" s="330">
        <v>0</v>
      </c>
      <c r="I16" s="230">
        <f t="shared" si="1"/>
        <v>0</v>
      </c>
      <c r="J16" s="118"/>
    </row>
    <row r="17" spans="2:10" ht="15" customHeight="1" x14ac:dyDescent="0.25">
      <c r="B17" s="332"/>
      <c r="C17" s="333"/>
      <c r="D17" s="331">
        <v>0</v>
      </c>
      <c r="E17" s="330">
        <v>0</v>
      </c>
      <c r="F17" s="230">
        <f t="shared" si="0"/>
        <v>0</v>
      </c>
      <c r="G17" s="331">
        <v>0</v>
      </c>
      <c r="H17" s="330">
        <v>0</v>
      </c>
      <c r="I17" s="230">
        <f t="shared" si="1"/>
        <v>0</v>
      </c>
      <c r="J17" s="118"/>
    </row>
    <row r="18" spans="2:10" ht="15" customHeight="1" x14ac:dyDescent="0.25">
      <c r="B18" s="332"/>
      <c r="C18" s="333"/>
      <c r="D18" s="331">
        <v>0</v>
      </c>
      <c r="E18" s="330">
        <v>0</v>
      </c>
      <c r="F18" s="230">
        <f t="shared" si="0"/>
        <v>0</v>
      </c>
      <c r="G18" s="331">
        <v>0</v>
      </c>
      <c r="H18" s="330">
        <v>0</v>
      </c>
      <c r="I18" s="230">
        <f t="shared" si="1"/>
        <v>0</v>
      </c>
      <c r="J18" s="118"/>
    </row>
    <row r="19" spans="2:10" ht="15" customHeight="1" x14ac:dyDescent="0.25">
      <c r="B19" s="332"/>
      <c r="C19" s="333"/>
      <c r="D19" s="331">
        <v>0</v>
      </c>
      <c r="E19" s="330">
        <v>0</v>
      </c>
      <c r="F19" s="230">
        <f t="shared" si="0"/>
        <v>0</v>
      </c>
      <c r="G19" s="331">
        <v>0</v>
      </c>
      <c r="H19" s="330">
        <v>0</v>
      </c>
      <c r="I19" s="230">
        <f t="shared" si="1"/>
        <v>0</v>
      </c>
      <c r="J19" s="118"/>
    </row>
    <row r="20" spans="2:10" ht="15" customHeight="1" x14ac:dyDescent="0.25">
      <c r="B20" s="332"/>
      <c r="C20" s="333"/>
      <c r="D20" s="331">
        <v>0</v>
      </c>
      <c r="E20" s="330">
        <v>0</v>
      </c>
      <c r="F20" s="230">
        <f t="shared" si="0"/>
        <v>0</v>
      </c>
      <c r="G20" s="331">
        <v>0</v>
      </c>
      <c r="H20" s="330">
        <v>0</v>
      </c>
      <c r="I20" s="230">
        <f t="shared" si="1"/>
        <v>0</v>
      </c>
      <c r="J20" s="118"/>
    </row>
    <row r="21" spans="2:10" ht="15" customHeight="1" x14ac:dyDescent="0.25">
      <c r="B21" s="332"/>
      <c r="C21" s="333"/>
      <c r="D21" s="331">
        <v>0</v>
      </c>
      <c r="E21" s="330">
        <v>0</v>
      </c>
      <c r="F21" s="230">
        <f t="shared" si="0"/>
        <v>0</v>
      </c>
      <c r="G21" s="331">
        <v>0</v>
      </c>
      <c r="H21" s="330">
        <v>0</v>
      </c>
      <c r="I21" s="230">
        <f t="shared" si="1"/>
        <v>0</v>
      </c>
      <c r="J21" s="118"/>
    </row>
    <row r="22" spans="2:10" ht="15" customHeight="1" x14ac:dyDescent="0.25">
      <c r="B22" s="332"/>
      <c r="C22" s="333"/>
      <c r="D22" s="331">
        <v>0</v>
      </c>
      <c r="E22" s="330">
        <v>0</v>
      </c>
      <c r="F22" s="230">
        <f t="shared" si="0"/>
        <v>0</v>
      </c>
      <c r="G22" s="331">
        <v>0</v>
      </c>
      <c r="H22" s="330">
        <v>0</v>
      </c>
      <c r="I22" s="230">
        <f t="shared" si="1"/>
        <v>0</v>
      </c>
      <c r="J22" s="119"/>
    </row>
    <row r="23" spans="2:10" ht="15" customHeight="1" x14ac:dyDescent="0.25">
      <c r="B23" s="332"/>
      <c r="C23" s="333"/>
      <c r="D23" s="331">
        <v>0</v>
      </c>
      <c r="E23" s="330">
        <v>0</v>
      </c>
      <c r="F23" s="230">
        <f t="shared" si="0"/>
        <v>0</v>
      </c>
      <c r="G23" s="331">
        <v>0</v>
      </c>
      <c r="H23" s="330">
        <v>0</v>
      </c>
      <c r="I23" s="230">
        <f t="shared" si="1"/>
        <v>0</v>
      </c>
      <c r="J23" s="119"/>
    </row>
    <row r="24" spans="2:10" ht="15" customHeight="1" x14ac:dyDescent="0.25">
      <c r="B24" s="332"/>
      <c r="C24" s="333"/>
      <c r="D24" s="331">
        <v>0</v>
      </c>
      <c r="E24" s="330">
        <v>0</v>
      </c>
      <c r="F24" s="230">
        <f t="shared" si="0"/>
        <v>0</v>
      </c>
      <c r="G24" s="331">
        <v>0</v>
      </c>
      <c r="H24" s="330">
        <v>0</v>
      </c>
      <c r="I24" s="230">
        <f t="shared" si="1"/>
        <v>0</v>
      </c>
      <c r="J24" s="119"/>
    </row>
    <row r="25" spans="2:10" ht="15" customHeight="1" x14ac:dyDescent="0.25">
      <c r="B25" s="332"/>
      <c r="C25" s="333"/>
      <c r="D25" s="331">
        <v>0</v>
      </c>
      <c r="E25" s="330">
        <v>0</v>
      </c>
      <c r="F25" s="230">
        <f t="shared" si="0"/>
        <v>0</v>
      </c>
      <c r="G25" s="331">
        <v>0</v>
      </c>
      <c r="H25" s="330">
        <v>0</v>
      </c>
      <c r="I25" s="230">
        <f t="shared" si="1"/>
        <v>0</v>
      </c>
      <c r="J25" s="119"/>
    </row>
    <row r="26" spans="2:10" ht="15" customHeight="1" x14ac:dyDescent="0.25">
      <c r="B26" s="332"/>
      <c r="C26" s="333"/>
      <c r="D26" s="331">
        <v>0</v>
      </c>
      <c r="E26" s="330">
        <v>0</v>
      </c>
      <c r="F26" s="230">
        <f t="shared" si="0"/>
        <v>0</v>
      </c>
      <c r="G26" s="331">
        <v>0</v>
      </c>
      <c r="H26" s="330">
        <v>0</v>
      </c>
      <c r="I26" s="230">
        <f t="shared" si="1"/>
        <v>0</v>
      </c>
      <c r="J26" s="119"/>
    </row>
    <row r="27" spans="2:10" ht="15" customHeight="1" x14ac:dyDescent="0.25">
      <c r="B27" s="332"/>
      <c r="C27" s="333"/>
      <c r="D27" s="331">
        <v>0</v>
      </c>
      <c r="E27" s="330">
        <v>0</v>
      </c>
      <c r="F27" s="230">
        <f t="shared" si="0"/>
        <v>0</v>
      </c>
      <c r="G27" s="331">
        <v>0</v>
      </c>
      <c r="H27" s="330">
        <v>0</v>
      </c>
      <c r="I27" s="230">
        <f t="shared" si="1"/>
        <v>0</v>
      </c>
      <c r="J27" s="118"/>
    </row>
    <row r="28" spans="2:10" ht="15.75" x14ac:dyDescent="0.25">
      <c r="B28" s="332"/>
      <c r="C28" s="333"/>
      <c r="D28" s="331">
        <v>0</v>
      </c>
      <c r="E28" s="330">
        <v>0</v>
      </c>
      <c r="F28" s="230">
        <f t="shared" si="0"/>
        <v>0</v>
      </c>
      <c r="G28" s="331">
        <v>0</v>
      </c>
      <c r="H28" s="330">
        <v>0</v>
      </c>
      <c r="I28" s="230">
        <f t="shared" si="1"/>
        <v>0</v>
      </c>
      <c r="J28" s="119"/>
    </row>
    <row r="29" spans="2:10" ht="15" customHeight="1" x14ac:dyDescent="0.25">
      <c r="B29" s="332"/>
      <c r="C29" s="333"/>
      <c r="D29" s="331">
        <v>0</v>
      </c>
      <c r="E29" s="330">
        <v>0</v>
      </c>
      <c r="F29" s="230">
        <f t="shared" si="0"/>
        <v>0</v>
      </c>
      <c r="G29" s="331">
        <v>0</v>
      </c>
      <c r="H29" s="330">
        <v>0</v>
      </c>
      <c r="I29" s="230">
        <f t="shared" si="1"/>
        <v>0</v>
      </c>
      <c r="J29" s="118"/>
    </row>
    <row r="30" spans="2:10" ht="15" customHeight="1" x14ac:dyDescent="0.25">
      <c r="B30" s="332"/>
      <c r="C30" s="333"/>
      <c r="D30" s="331">
        <v>0</v>
      </c>
      <c r="E30" s="330">
        <v>0</v>
      </c>
      <c r="F30" s="230">
        <f t="shared" si="0"/>
        <v>0</v>
      </c>
      <c r="G30" s="331">
        <v>0</v>
      </c>
      <c r="H30" s="330">
        <v>0</v>
      </c>
      <c r="I30" s="230">
        <f t="shared" si="1"/>
        <v>0</v>
      </c>
      <c r="J30" s="118"/>
    </row>
    <row r="31" spans="2:10" ht="15" customHeight="1" x14ac:dyDescent="0.25">
      <c r="B31" s="332"/>
      <c r="C31" s="333"/>
      <c r="D31" s="331">
        <v>0</v>
      </c>
      <c r="E31" s="330">
        <v>0</v>
      </c>
      <c r="F31" s="230">
        <f t="shared" si="0"/>
        <v>0</v>
      </c>
      <c r="G31" s="331">
        <v>0</v>
      </c>
      <c r="H31" s="330">
        <v>0</v>
      </c>
      <c r="I31" s="230">
        <f t="shared" si="1"/>
        <v>0</v>
      </c>
      <c r="J31" s="118"/>
    </row>
    <row r="32" spans="2:10" ht="15" customHeight="1" x14ac:dyDescent="0.25">
      <c r="B32" s="332"/>
      <c r="C32" s="333"/>
      <c r="D32" s="331">
        <v>0</v>
      </c>
      <c r="E32" s="330">
        <v>0</v>
      </c>
      <c r="F32" s="230">
        <f t="shared" si="0"/>
        <v>0</v>
      </c>
      <c r="G32" s="331">
        <v>0</v>
      </c>
      <c r="H32" s="330">
        <v>0</v>
      </c>
      <c r="I32" s="230">
        <f t="shared" si="1"/>
        <v>0</v>
      </c>
      <c r="J32" s="119"/>
    </row>
    <row r="33" spans="2:10" ht="15" customHeight="1" x14ac:dyDescent="0.25">
      <c r="B33" s="332"/>
      <c r="C33" s="333"/>
      <c r="D33" s="331">
        <v>0</v>
      </c>
      <c r="E33" s="330">
        <v>0</v>
      </c>
      <c r="F33" s="230">
        <f t="shared" si="0"/>
        <v>0</v>
      </c>
      <c r="G33" s="331">
        <v>0</v>
      </c>
      <c r="H33" s="330">
        <v>0</v>
      </c>
      <c r="I33" s="230">
        <f t="shared" si="1"/>
        <v>0</v>
      </c>
      <c r="J33" s="119"/>
    </row>
    <row r="34" spans="2:10" ht="15" customHeight="1" x14ac:dyDescent="0.25">
      <c r="B34" s="332"/>
      <c r="C34" s="333"/>
      <c r="D34" s="331">
        <v>0</v>
      </c>
      <c r="E34" s="330">
        <v>0</v>
      </c>
      <c r="F34" s="230">
        <f t="shared" si="0"/>
        <v>0</v>
      </c>
      <c r="G34" s="331">
        <v>0</v>
      </c>
      <c r="H34" s="330">
        <v>0</v>
      </c>
      <c r="I34" s="230">
        <f t="shared" si="1"/>
        <v>0</v>
      </c>
      <c r="J34" s="119"/>
    </row>
    <row r="35" spans="2:10" ht="15" customHeight="1" x14ac:dyDescent="0.25">
      <c r="B35" s="332"/>
      <c r="C35" s="333"/>
      <c r="D35" s="331">
        <v>0</v>
      </c>
      <c r="E35" s="330">
        <v>0</v>
      </c>
      <c r="F35" s="230">
        <f t="shared" si="0"/>
        <v>0</v>
      </c>
      <c r="G35" s="331">
        <v>0</v>
      </c>
      <c r="H35" s="330">
        <v>0</v>
      </c>
      <c r="I35" s="230">
        <f t="shared" si="1"/>
        <v>0</v>
      </c>
      <c r="J35" s="119"/>
    </row>
    <row r="36" spans="2:10" ht="15" customHeight="1" x14ac:dyDescent="0.25">
      <c r="B36" s="332"/>
      <c r="C36" s="333"/>
      <c r="D36" s="331">
        <v>0</v>
      </c>
      <c r="E36" s="330">
        <v>0</v>
      </c>
      <c r="F36" s="230">
        <f t="shared" si="0"/>
        <v>0</v>
      </c>
      <c r="G36" s="331">
        <v>0</v>
      </c>
      <c r="H36" s="330">
        <v>0</v>
      </c>
      <c r="I36" s="230">
        <f t="shared" si="1"/>
        <v>0</v>
      </c>
      <c r="J36" s="119"/>
    </row>
    <row r="37" spans="2:10" ht="15" customHeight="1" x14ac:dyDescent="0.25">
      <c r="B37" s="332"/>
      <c r="C37" s="333"/>
      <c r="D37" s="331">
        <v>0</v>
      </c>
      <c r="E37" s="330">
        <v>0</v>
      </c>
      <c r="F37" s="230">
        <f t="shared" si="0"/>
        <v>0</v>
      </c>
      <c r="G37" s="331">
        <v>0</v>
      </c>
      <c r="H37" s="330">
        <v>0</v>
      </c>
      <c r="I37" s="230">
        <f t="shared" si="1"/>
        <v>0</v>
      </c>
      <c r="J37" s="119"/>
    </row>
    <row r="38" spans="2:10" ht="15" customHeight="1" x14ac:dyDescent="0.25">
      <c r="B38" s="332"/>
      <c r="C38" s="333"/>
      <c r="D38" s="331">
        <v>0</v>
      </c>
      <c r="E38" s="330">
        <v>0</v>
      </c>
      <c r="F38" s="230">
        <f t="shared" si="0"/>
        <v>0</v>
      </c>
      <c r="G38" s="331">
        <v>0</v>
      </c>
      <c r="H38" s="330">
        <v>0</v>
      </c>
      <c r="I38" s="230">
        <f t="shared" si="1"/>
        <v>0</v>
      </c>
      <c r="J38" s="119"/>
    </row>
    <row r="39" spans="2:10" ht="15" customHeight="1" x14ac:dyDescent="0.25">
      <c r="B39" s="332"/>
      <c r="C39" s="333"/>
      <c r="D39" s="331">
        <v>0</v>
      </c>
      <c r="E39" s="330">
        <v>0</v>
      </c>
      <c r="F39" s="230">
        <f t="shared" si="0"/>
        <v>0</v>
      </c>
      <c r="G39" s="331">
        <v>0</v>
      </c>
      <c r="H39" s="330">
        <v>0</v>
      </c>
      <c r="I39" s="230">
        <f t="shared" si="1"/>
        <v>0</v>
      </c>
      <c r="J39" s="119"/>
    </row>
    <row r="40" spans="2:10" ht="15" customHeight="1" x14ac:dyDescent="0.25">
      <c r="B40" s="332"/>
      <c r="C40" s="333"/>
      <c r="D40" s="331">
        <v>0</v>
      </c>
      <c r="E40" s="330">
        <v>0</v>
      </c>
      <c r="F40" s="230">
        <f t="shared" si="0"/>
        <v>0</v>
      </c>
      <c r="G40" s="331">
        <v>0</v>
      </c>
      <c r="H40" s="330">
        <v>0</v>
      </c>
      <c r="I40" s="230">
        <f t="shared" si="1"/>
        <v>0</v>
      </c>
      <c r="J40" s="118"/>
    </row>
    <row r="41" spans="2:10" ht="15" customHeight="1" x14ac:dyDescent="0.25">
      <c r="B41" s="332"/>
      <c r="C41" s="333"/>
      <c r="D41" s="331">
        <v>0</v>
      </c>
      <c r="E41" s="330">
        <v>0</v>
      </c>
      <c r="F41" s="230">
        <f t="shared" si="0"/>
        <v>0</v>
      </c>
      <c r="G41" s="331">
        <v>0</v>
      </c>
      <c r="H41" s="330">
        <v>0</v>
      </c>
      <c r="I41" s="230">
        <f t="shared" si="1"/>
        <v>0</v>
      </c>
      <c r="J41" s="118"/>
    </row>
    <row r="42" spans="2:10" ht="15" customHeight="1" x14ac:dyDescent="0.25">
      <c r="B42" s="332"/>
      <c r="C42" s="333"/>
      <c r="D42" s="331">
        <v>0</v>
      </c>
      <c r="E42" s="330">
        <v>0</v>
      </c>
      <c r="F42" s="230">
        <f t="shared" si="0"/>
        <v>0</v>
      </c>
      <c r="G42" s="331">
        <v>0</v>
      </c>
      <c r="H42" s="330">
        <v>0</v>
      </c>
      <c r="I42" s="230">
        <f t="shared" si="1"/>
        <v>0</v>
      </c>
      <c r="J42" s="119"/>
    </row>
    <row r="43" spans="2:10" ht="15" customHeight="1" x14ac:dyDescent="0.25">
      <c r="B43" s="332"/>
      <c r="C43" s="333"/>
      <c r="D43" s="331">
        <v>0</v>
      </c>
      <c r="E43" s="330">
        <v>0</v>
      </c>
      <c r="F43" s="230">
        <f t="shared" si="0"/>
        <v>0</v>
      </c>
      <c r="G43" s="331">
        <v>0</v>
      </c>
      <c r="H43" s="330">
        <v>0</v>
      </c>
      <c r="I43" s="230">
        <f t="shared" si="1"/>
        <v>0</v>
      </c>
      <c r="J43" s="118"/>
    </row>
    <row r="44" spans="2:10" ht="15" customHeight="1" x14ac:dyDescent="0.25">
      <c r="B44" s="332"/>
      <c r="C44" s="333"/>
      <c r="D44" s="331">
        <v>0</v>
      </c>
      <c r="E44" s="330">
        <v>0</v>
      </c>
      <c r="F44" s="230">
        <f t="shared" si="0"/>
        <v>0</v>
      </c>
      <c r="G44" s="331">
        <v>0</v>
      </c>
      <c r="H44" s="330">
        <v>0</v>
      </c>
      <c r="I44" s="230">
        <f t="shared" si="1"/>
        <v>0</v>
      </c>
      <c r="J44" s="119"/>
    </row>
    <row r="45" spans="2:10" ht="15" customHeight="1" x14ac:dyDescent="0.25">
      <c r="B45" s="332"/>
      <c r="C45" s="333"/>
      <c r="D45" s="331">
        <v>0</v>
      </c>
      <c r="E45" s="330">
        <v>0</v>
      </c>
      <c r="F45" s="230">
        <f t="shared" si="0"/>
        <v>0</v>
      </c>
      <c r="G45" s="331">
        <v>0</v>
      </c>
      <c r="H45" s="330">
        <v>0</v>
      </c>
      <c r="I45" s="230">
        <f t="shared" si="1"/>
        <v>0</v>
      </c>
      <c r="J45" s="119"/>
    </row>
    <row r="46" spans="2:10" ht="15" customHeight="1" x14ac:dyDescent="0.25">
      <c r="B46" s="332"/>
      <c r="C46" s="333"/>
      <c r="D46" s="331">
        <v>0</v>
      </c>
      <c r="E46" s="330">
        <v>0</v>
      </c>
      <c r="F46" s="230">
        <f t="shared" si="0"/>
        <v>0</v>
      </c>
      <c r="G46" s="331">
        <v>0</v>
      </c>
      <c r="H46" s="330">
        <v>0</v>
      </c>
      <c r="I46" s="230">
        <f t="shared" si="1"/>
        <v>0</v>
      </c>
      <c r="J46" s="119"/>
    </row>
    <row r="47" spans="2:10" ht="15" customHeight="1" x14ac:dyDescent="0.25">
      <c r="B47" s="332"/>
      <c r="C47" s="333"/>
      <c r="D47" s="331">
        <v>0</v>
      </c>
      <c r="E47" s="330">
        <v>0</v>
      </c>
      <c r="F47" s="230">
        <f t="shared" si="0"/>
        <v>0</v>
      </c>
      <c r="G47" s="331">
        <v>0</v>
      </c>
      <c r="H47" s="330">
        <v>0</v>
      </c>
      <c r="I47" s="230">
        <f t="shared" si="1"/>
        <v>0</v>
      </c>
      <c r="J47" s="119"/>
    </row>
    <row r="48" spans="2:10" ht="15" customHeight="1" x14ac:dyDescent="0.25">
      <c r="B48" s="332"/>
      <c r="C48" s="333"/>
      <c r="D48" s="331">
        <v>0</v>
      </c>
      <c r="E48" s="330">
        <v>0</v>
      </c>
      <c r="F48" s="230">
        <f t="shared" si="0"/>
        <v>0</v>
      </c>
      <c r="G48" s="331">
        <v>0</v>
      </c>
      <c r="H48" s="330">
        <v>0</v>
      </c>
      <c r="I48" s="230">
        <f t="shared" si="1"/>
        <v>0</v>
      </c>
      <c r="J48" s="119"/>
    </row>
    <row r="49" spans="2:10" ht="15" customHeight="1" x14ac:dyDescent="0.25">
      <c r="B49" s="332"/>
      <c r="C49" s="333"/>
      <c r="D49" s="331">
        <v>0</v>
      </c>
      <c r="E49" s="330">
        <v>0</v>
      </c>
      <c r="F49" s="230">
        <f t="shared" si="0"/>
        <v>0</v>
      </c>
      <c r="G49" s="331">
        <v>0</v>
      </c>
      <c r="H49" s="330">
        <v>0</v>
      </c>
      <c r="I49" s="230">
        <f t="shared" si="1"/>
        <v>0</v>
      </c>
      <c r="J49" s="119"/>
    </row>
    <row r="50" spans="2:10" ht="15" customHeight="1" x14ac:dyDescent="0.25">
      <c r="B50" s="332"/>
      <c r="C50" s="333"/>
      <c r="D50" s="331">
        <v>0</v>
      </c>
      <c r="E50" s="330">
        <v>0</v>
      </c>
      <c r="F50" s="230">
        <f t="shared" si="0"/>
        <v>0</v>
      </c>
      <c r="G50" s="331">
        <v>0</v>
      </c>
      <c r="H50" s="330">
        <v>0</v>
      </c>
      <c r="I50" s="230">
        <f t="shared" si="1"/>
        <v>0</v>
      </c>
      <c r="J50" s="119"/>
    </row>
    <row r="51" spans="2:10" ht="15" customHeight="1" x14ac:dyDescent="0.25">
      <c r="B51" s="332"/>
      <c r="C51" s="333"/>
      <c r="D51" s="331">
        <v>0</v>
      </c>
      <c r="E51" s="330">
        <v>0</v>
      </c>
      <c r="F51" s="230">
        <f t="shared" si="0"/>
        <v>0</v>
      </c>
      <c r="G51" s="331">
        <v>0</v>
      </c>
      <c r="H51" s="330">
        <v>0</v>
      </c>
      <c r="I51" s="230">
        <f t="shared" si="1"/>
        <v>0</v>
      </c>
      <c r="J51" s="119"/>
    </row>
    <row r="52" spans="2:10" ht="15" customHeight="1" x14ac:dyDescent="0.25">
      <c r="B52" s="332"/>
      <c r="C52" s="333"/>
      <c r="D52" s="331">
        <v>0</v>
      </c>
      <c r="E52" s="330">
        <v>0</v>
      </c>
      <c r="F52" s="230">
        <f t="shared" si="0"/>
        <v>0</v>
      </c>
      <c r="G52" s="331">
        <v>0</v>
      </c>
      <c r="H52" s="330">
        <v>0</v>
      </c>
      <c r="I52" s="230">
        <f t="shared" si="1"/>
        <v>0</v>
      </c>
      <c r="J52" s="119"/>
    </row>
    <row r="53" spans="2:10" ht="15" customHeight="1" x14ac:dyDescent="0.25">
      <c r="B53" s="332"/>
      <c r="C53" s="333"/>
      <c r="D53" s="331">
        <v>0</v>
      </c>
      <c r="E53" s="330">
        <v>0</v>
      </c>
      <c r="F53" s="230">
        <f t="shared" si="0"/>
        <v>0</v>
      </c>
      <c r="G53" s="331">
        <v>0</v>
      </c>
      <c r="H53" s="330">
        <v>0</v>
      </c>
      <c r="I53" s="230">
        <f t="shared" si="1"/>
        <v>0</v>
      </c>
      <c r="J53" s="119"/>
    </row>
    <row r="54" spans="2:10" ht="15" customHeight="1" x14ac:dyDescent="0.25">
      <c r="B54" s="332"/>
      <c r="C54" s="333"/>
      <c r="D54" s="331">
        <v>0</v>
      </c>
      <c r="E54" s="330">
        <v>0</v>
      </c>
      <c r="F54" s="230">
        <f t="shared" si="0"/>
        <v>0</v>
      </c>
      <c r="G54" s="331">
        <v>0</v>
      </c>
      <c r="H54" s="330">
        <v>0</v>
      </c>
      <c r="I54" s="230">
        <f t="shared" si="1"/>
        <v>0</v>
      </c>
      <c r="J54" s="119"/>
    </row>
    <row r="55" spans="2:10" ht="15" customHeight="1" x14ac:dyDescent="0.25">
      <c r="B55" s="332"/>
      <c r="C55" s="333"/>
      <c r="D55" s="331">
        <v>0</v>
      </c>
      <c r="E55" s="330">
        <v>0</v>
      </c>
      <c r="F55" s="230">
        <f t="shared" si="0"/>
        <v>0</v>
      </c>
      <c r="G55" s="331">
        <v>0</v>
      </c>
      <c r="H55" s="330">
        <v>0</v>
      </c>
      <c r="I55" s="230">
        <f t="shared" si="1"/>
        <v>0</v>
      </c>
      <c r="J55" s="119"/>
    </row>
    <row r="56" spans="2:10" ht="15" customHeight="1" x14ac:dyDescent="0.25">
      <c r="B56" s="332"/>
      <c r="C56" s="333"/>
      <c r="D56" s="331">
        <v>0</v>
      </c>
      <c r="E56" s="330">
        <v>0</v>
      </c>
      <c r="F56" s="230">
        <f t="shared" si="0"/>
        <v>0</v>
      </c>
      <c r="G56" s="331">
        <v>0</v>
      </c>
      <c r="H56" s="330">
        <v>0</v>
      </c>
      <c r="I56" s="230">
        <f t="shared" si="1"/>
        <v>0</v>
      </c>
      <c r="J56" s="119"/>
    </row>
    <row r="57" spans="2:10" ht="15" customHeight="1" x14ac:dyDescent="0.25">
      <c r="B57" s="332"/>
      <c r="C57" s="333"/>
      <c r="D57" s="331">
        <v>0</v>
      </c>
      <c r="E57" s="330">
        <v>0</v>
      </c>
      <c r="F57" s="230">
        <f t="shared" si="0"/>
        <v>0</v>
      </c>
      <c r="G57" s="331">
        <v>0</v>
      </c>
      <c r="H57" s="330">
        <v>0</v>
      </c>
      <c r="I57" s="230">
        <f t="shared" si="1"/>
        <v>0</v>
      </c>
      <c r="J57" s="119"/>
    </row>
    <row r="58" spans="2:10" ht="15" customHeight="1" x14ac:dyDescent="0.25">
      <c r="B58" s="332"/>
      <c r="C58" s="333"/>
      <c r="D58" s="331">
        <v>0</v>
      </c>
      <c r="E58" s="330">
        <v>0</v>
      </c>
      <c r="F58" s="230">
        <f t="shared" si="0"/>
        <v>0</v>
      </c>
      <c r="G58" s="331">
        <v>0</v>
      </c>
      <c r="H58" s="330">
        <v>0</v>
      </c>
      <c r="I58" s="230">
        <f t="shared" si="1"/>
        <v>0</v>
      </c>
      <c r="J58" s="119"/>
    </row>
    <row r="59" spans="2:10" ht="15" customHeight="1" x14ac:dyDescent="0.25">
      <c r="B59" s="332"/>
      <c r="C59" s="333"/>
      <c r="D59" s="331">
        <v>0</v>
      </c>
      <c r="E59" s="330">
        <v>0</v>
      </c>
      <c r="F59" s="230">
        <f t="shared" si="0"/>
        <v>0</v>
      </c>
      <c r="G59" s="331">
        <v>0</v>
      </c>
      <c r="H59" s="330">
        <v>0</v>
      </c>
      <c r="I59" s="230">
        <f t="shared" si="1"/>
        <v>0</v>
      </c>
      <c r="J59" s="119"/>
    </row>
    <row r="60" spans="2:10" ht="15" customHeight="1" x14ac:dyDescent="0.25">
      <c r="B60" s="332"/>
      <c r="C60" s="333"/>
      <c r="D60" s="331">
        <v>0</v>
      </c>
      <c r="E60" s="330">
        <v>0</v>
      </c>
      <c r="F60" s="230">
        <f t="shared" si="0"/>
        <v>0</v>
      </c>
      <c r="G60" s="331">
        <v>0</v>
      </c>
      <c r="H60" s="330">
        <v>0</v>
      </c>
      <c r="I60" s="230">
        <f t="shared" si="1"/>
        <v>0</v>
      </c>
      <c r="J60" s="119"/>
    </row>
    <row r="61" spans="2:10" ht="15" customHeight="1" x14ac:dyDescent="0.25">
      <c r="B61" s="332"/>
      <c r="C61" s="333"/>
      <c r="D61" s="331">
        <v>0</v>
      </c>
      <c r="E61" s="330">
        <v>0</v>
      </c>
      <c r="F61" s="230">
        <f t="shared" si="0"/>
        <v>0</v>
      </c>
      <c r="G61" s="331">
        <v>0</v>
      </c>
      <c r="H61" s="330">
        <v>0</v>
      </c>
      <c r="I61" s="230">
        <f t="shared" si="1"/>
        <v>0</v>
      </c>
      <c r="J61" s="119"/>
    </row>
    <row r="62" spans="2:10" ht="15" customHeight="1" x14ac:dyDescent="0.25">
      <c r="B62" s="332"/>
      <c r="C62" s="333"/>
      <c r="D62" s="331">
        <v>0</v>
      </c>
      <c r="E62" s="330">
        <v>0</v>
      </c>
      <c r="F62" s="230">
        <f t="shared" si="0"/>
        <v>0</v>
      </c>
      <c r="G62" s="331">
        <v>0</v>
      </c>
      <c r="H62" s="330">
        <v>0</v>
      </c>
      <c r="I62" s="230">
        <f t="shared" si="1"/>
        <v>0</v>
      </c>
      <c r="J62" s="119"/>
    </row>
    <row r="63" spans="2:10" ht="15" customHeight="1" x14ac:dyDescent="0.25">
      <c r="B63" s="332"/>
      <c r="C63" s="333"/>
      <c r="D63" s="331">
        <v>0</v>
      </c>
      <c r="E63" s="330">
        <v>0</v>
      </c>
      <c r="F63" s="230">
        <f t="shared" si="0"/>
        <v>0</v>
      </c>
      <c r="G63" s="331">
        <v>0</v>
      </c>
      <c r="H63" s="330">
        <v>0</v>
      </c>
      <c r="I63" s="230">
        <f t="shared" si="1"/>
        <v>0</v>
      </c>
      <c r="J63" s="119"/>
    </row>
    <row r="64" spans="2:10" ht="15" customHeight="1" x14ac:dyDescent="0.25">
      <c r="B64" s="332"/>
      <c r="C64" s="333"/>
      <c r="D64" s="331">
        <v>0</v>
      </c>
      <c r="E64" s="330">
        <v>0</v>
      </c>
      <c r="F64" s="230">
        <f t="shared" si="0"/>
        <v>0</v>
      </c>
      <c r="G64" s="331">
        <v>0</v>
      </c>
      <c r="H64" s="330">
        <v>0</v>
      </c>
      <c r="I64" s="230">
        <f t="shared" si="1"/>
        <v>0</v>
      </c>
      <c r="J64" s="119"/>
    </row>
    <row r="65" spans="2:10" ht="15" customHeight="1" thickBot="1" x14ac:dyDescent="0.3">
      <c r="B65" s="332"/>
      <c r="C65" s="333"/>
      <c r="D65" s="331">
        <v>0</v>
      </c>
      <c r="E65" s="330">
        <v>0</v>
      </c>
      <c r="F65" s="230">
        <f t="shared" si="0"/>
        <v>0</v>
      </c>
      <c r="G65" s="331">
        <v>0</v>
      </c>
      <c r="H65" s="330">
        <v>0</v>
      </c>
      <c r="I65" s="230">
        <f t="shared" si="1"/>
        <v>0</v>
      </c>
      <c r="J65" s="119"/>
    </row>
    <row r="66" spans="2:10" ht="15" hidden="1" customHeight="1" thickBot="1" x14ac:dyDescent="0.3">
      <c r="B66" s="90" t="s">
        <v>222</v>
      </c>
      <c r="C66" s="91"/>
      <c r="D66" s="92">
        <v>0</v>
      </c>
      <c r="E66" s="93">
        <v>0</v>
      </c>
      <c r="F66" s="120"/>
      <c r="G66" s="92">
        <v>0</v>
      </c>
      <c r="H66" s="93">
        <v>0</v>
      </c>
      <c r="I66" s="122"/>
      <c r="J66" s="94"/>
    </row>
    <row r="67" spans="2:10" ht="15" customHeight="1" thickTop="1" thickBot="1" x14ac:dyDescent="0.3">
      <c r="B67" s="95" t="s">
        <v>215</v>
      </c>
      <c r="C67" s="96"/>
      <c r="D67" s="97"/>
      <c r="E67" s="231">
        <f>SUM(E9:E66)</f>
        <v>0</v>
      </c>
      <c r="F67" s="232">
        <f>SUM(F9:F66)</f>
        <v>0</v>
      </c>
      <c r="G67" s="97"/>
      <c r="H67" s="231">
        <f>SUM(H9:H66)</f>
        <v>0</v>
      </c>
      <c r="I67" s="232">
        <f>SUM(I9:I66)</f>
        <v>0</v>
      </c>
      <c r="J67" s="117"/>
    </row>
    <row r="68" spans="2:10" ht="15" customHeight="1" x14ac:dyDescent="0.25">
      <c r="B68" s="98"/>
      <c r="C68" s="98"/>
      <c r="D68" s="99"/>
      <c r="E68" s="99"/>
      <c r="F68" s="99"/>
      <c r="G68" s="99"/>
      <c r="H68" s="99"/>
      <c r="I68" s="99"/>
      <c r="J68" s="100"/>
    </row>
  </sheetData>
  <sheetProtection password="CE28" sheet="1" objects="1" scenarios="1" formatCells="0" formatColumns="0" formatRows="0" insertRows="0"/>
  <mergeCells count="12">
    <mergeCell ref="B3:J3"/>
    <mergeCell ref="D6:D7"/>
    <mergeCell ref="E6:E7"/>
    <mergeCell ref="G6:G7"/>
    <mergeCell ref="H6:H7"/>
    <mergeCell ref="J4:J7"/>
    <mergeCell ref="C4:C7"/>
    <mergeCell ref="B4:B7"/>
    <mergeCell ref="D4:F5"/>
    <mergeCell ref="F6:F7"/>
    <mergeCell ref="G4:I5"/>
    <mergeCell ref="I6:I7"/>
  </mergeCells>
  <dataValidations count="1">
    <dataValidation type="list" allowBlank="1" showInputMessage="1" showErrorMessage="1" sqref="C9:C66">
      <formula1>Z_PositionsCategories</formula1>
    </dataValidation>
  </dataValidations>
  <printOptions horizontalCentered="1"/>
  <pageMargins left="0.2" right="0.1" top="0.5" bottom="0.25" header="0.3" footer="0.3"/>
  <pageSetup scale="50" orientation="portrait" r:id="rId1"/>
  <ignoredErrors>
    <ignoredError sqref="F9:F65 I9:I6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Q69"/>
  <sheetViews>
    <sheetView view="pageBreakPreview" zoomScale="80" zoomScaleSheetLayoutView="80" workbookViewId="0">
      <pane xSplit="3" ySplit="8" topLeftCell="D33" activePane="bottomRight" state="frozen"/>
      <selection activeCell="R48" sqref="R48"/>
      <selection pane="topRight" activeCell="R48" sqref="R48"/>
      <selection pane="bottomLeft" activeCell="R48" sqref="R48"/>
      <selection pane="bottomRight" activeCell="R48" sqref="R48"/>
    </sheetView>
  </sheetViews>
  <sheetFormatPr defaultColWidth="10.28515625" defaultRowHeight="15" outlineLevelRow="1" x14ac:dyDescent="0.25"/>
  <cols>
    <col min="1" max="1" width="3" style="278" customWidth="1"/>
    <col min="2" max="2" width="36.42578125" style="278" customWidth="1"/>
    <col min="3" max="3" width="33.140625" style="278" bestFit="1" customWidth="1"/>
    <col min="4" max="4" width="14.42578125" style="278" bestFit="1" customWidth="1"/>
    <col min="5" max="9" width="14.28515625" style="278" customWidth="1"/>
    <col min="10" max="10" width="1.85546875" style="278" customWidth="1"/>
    <col min="11" max="11" width="34.140625" style="279" customWidth="1"/>
    <col min="12" max="12" width="3" style="278" customWidth="1"/>
    <col min="13" max="17" width="14.28515625" style="278" customWidth="1"/>
    <col min="18" max="16384" width="10.28515625" style="278"/>
  </cols>
  <sheetData>
    <row r="2" spans="2:17" ht="15.75" thickBot="1" x14ac:dyDescent="0.3"/>
    <row r="3" spans="2:17" ht="24" thickBot="1" x14ac:dyDescent="0.3">
      <c r="B3" s="426" t="str">
        <f>Z_SchoolName</f>
        <v>Enter School Name Here</v>
      </c>
      <c r="C3" s="427"/>
      <c r="D3" s="427"/>
      <c r="E3" s="427"/>
      <c r="F3" s="427"/>
      <c r="G3" s="427"/>
      <c r="H3" s="427"/>
      <c r="I3" s="427"/>
      <c r="J3" s="427"/>
      <c r="K3" s="427"/>
      <c r="L3" s="427"/>
      <c r="M3" s="427"/>
      <c r="N3" s="427"/>
      <c r="O3" s="427"/>
      <c r="P3" s="427"/>
      <c r="Q3" s="428"/>
    </row>
    <row r="4" spans="2:17" ht="15" customHeight="1" x14ac:dyDescent="0.25">
      <c r="B4" s="429" t="s">
        <v>317</v>
      </c>
      <c r="C4" s="431" t="s">
        <v>318</v>
      </c>
      <c r="D4" s="431" t="s">
        <v>319</v>
      </c>
      <c r="E4" s="435" t="s">
        <v>320</v>
      </c>
      <c r="F4" s="435"/>
      <c r="G4" s="435"/>
      <c r="H4" s="435"/>
      <c r="I4" s="436"/>
      <c r="J4" s="280"/>
      <c r="K4" s="437" t="s">
        <v>214</v>
      </c>
      <c r="M4" s="439" t="s">
        <v>321</v>
      </c>
      <c r="N4" s="435"/>
      <c r="O4" s="435"/>
      <c r="P4" s="435"/>
      <c r="Q4" s="440"/>
    </row>
    <row r="5" spans="2:17" ht="15" hidden="1" customHeight="1" outlineLevel="1" x14ac:dyDescent="0.25">
      <c r="B5" s="429"/>
      <c r="C5" s="431"/>
      <c r="D5" s="433"/>
      <c r="E5" s="281" t="s">
        <v>322</v>
      </c>
      <c r="F5" s="281" t="s">
        <v>323</v>
      </c>
      <c r="G5" s="281" t="s">
        <v>324</v>
      </c>
      <c r="H5" s="281" t="s">
        <v>325</v>
      </c>
      <c r="I5" s="281" t="s">
        <v>326</v>
      </c>
      <c r="J5" s="280"/>
      <c r="K5" s="437"/>
      <c r="M5" s="282" t="s">
        <v>322</v>
      </c>
      <c r="N5" s="283" t="s">
        <v>323</v>
      </c>
      <c r="O5" s="283" t="s">
        <v>324</v>
      </c>
      <c r="P5" s="283" t="s">
        <v>325</v>
      </c>
      <c r="Q5" s="284" t="s">
        <v>326</v>
      </c>
    </row>
    <row r="6" spans="2:17" ht="15.75" collapsed="1" thickBot="1" x14ac:dyDescent="0.3">
      <c r="B6" s="429"/>
      <c r="C6" s="431"/>
      <c r="D6" s="433"/>
      <c r="E6" s="285" t="str">
        <f>LEFT(Z_SchoolYear,4)+1&amp;"-"&amp;RIGHT(Z_SchoolYear,2)+1</f>
        <v>2020-21</v>
      </c>
      <c r="F6" s="285" t="str">
        <f>LEFT(E6,4)+1&amp;"-"&amp;RIGHT(E6,2)+1</f>
        <v>2021-22</v>
      </c>
      <c r="G6" s="285" t="str">
        <f t="shared" ref="G6:I6" si="0">LEFT(F6,4)+1&amp;"-"&amp;RIGHT(F6,2)+1</f>
        <v>2022-23</v>
      </c>
      <c r="H6" s="285" t="str">
        <f t="shared" si="0"/>
        <v>2023-24</v>
      </c>
      <c r="I6" s="285" t="str">
        <f t="shared" si="0"/>
        <v>2024-25</v>
      </c>
      <c r="J6" s="280"/>
      <c r="K6" s="437"/>
      <c r="M6" s="286" t="str">
        <f>E6</f>
        <v>2020-21</v>
      </c>
      <c r="N6" s="287" t="str">
        <f>F6</f>
        <v>2021-22</v>
      </c>
      <c r="O6" s="287" t="str">
        <f>G6</f>
        <v>2022-23</v>
      </c>
      <c r="P6" s="287" t="str">
        <f>H6</f>
        <v>2023-24</v>
      </c>
      <c r="Q6" s="288" t="str">
        <f>I6</f>
        <v>2024-25</v>
      </c>
    </row>
    <row r="7" spans="2:17" ht="15.75" thickTop="1" x14ac:dyDescent="0.25">
      <c r="B7" s="429"/>
      <c r="C7" s="431"/>
      <c r="D7" s="433"/>
      <c r="E7" s="289"/>
      <c r="F7" s="290"/>
      <c r="G7" s="290"/>
      <c r="H7" s="290"/>
      <c r="I7" s="291"/>
      <c r="J7" s="280"/>
      <c r="K7" s="437"/>
      <c r="M7" s="441" t="s">
        <v>327</v>
      </c>
      <c r="N7" s="442"/>
      <c r="O7" s="442"/>
      <c r="P7" s="442"/>
      <c r="Q7" s="443"/>
    </row>
    <row r="8" spans="2:17" ht="15.75" thickBot="1" x14ac:dyDescent="0.3">
      <c r="B8" s="430"/>
      <c r="C8" s="432"/>
      <c r="D8" s="434"/>
      <c r="E8" s="292"/>
      <c r="F8" s="293"/>
      <c r="G8" s="293"/>
      <c r="H8" s="293"/>
      <c r="I8" s="294"/>
      <c r="J8" s="280"/>
      <c r="K8" s="438"/>
      <c r="M8" s="346">
        <v>0</v>
      </c>
      <c r="N8" s="347">
        <v>0</v>
      </c>
      <c r="O8" s="347">
        <v>0</v>
      </c>
      <c r="P8" s="347">
        <v>0</v>
      </c>
      <c r="Q8" s="348">
        <v>0</v>
      </c>
    </row>
    <row r="9" spans="2:17" ht="9.9499999999999993" customHeight="1" thickTop="1" x14ac:dyDescent="0.25">
      <c r="B9" s="295"/>
      <c r="C9" s="296"/>
      <c r="D9" s="296"/>
      <c r="E9" s="296"/>
      <c r="F9" s="296"/>
      <c r="G9" s="296"/>
      <c r="H9" s="296"/>
      <c r="I9" s="297"/>
      <c r="J9" s="280"/>
      <c r="K9" s="298"/>
      <c r="M9" s="299"/>
      <c r="N9" s="300"/>
      <c r="O9" s="300"/>
      <c r="P9" s="300"/>
      <c r="Q9" s="301"/>
    </row>
    <row r="10" spans="2:17" ht="15" customHeight="1" x14ac:dyDescent="0.25">
      <c r="B10" s="332"/>
      <c r="C10" s="340"/>
      <c r="D10" s="341"/>
      <c r="E10" s="342">
        <v>0</v>
      </c>
      <c r="F10" s="342">
        <v>0</v>
      </c>
      <c r="G10" s="342">
        <v>0</v>
      </c>
      <c r="H10" s="342">
        <v>0</v>
      </c>
      <c r="I10" s="343">
        <v>0</v>
      </c>
      <c r="J10" s="280"/>
      <c r="K10" s="302"/>
      <c r="M10" s="303">
        <f>SUM(E10*D10)*$M$8+SUM((E10*D10))</f>
        <v>0</v>
      </c>
      <c r="N10" s="304">
        <f t="shared" ref="N10:Q11" si="1">SUM(F10-E10)*$D10+SUM(M10*N$8)+M10</f>
        <v>0</v>
      </c>
      <c r="O10" s="304">
        <f t="shared" si="1"/>
        <v>0</v>
      </c>
      <c r="P10" s="304">
        <f t="shared" si="1"/>
        <v>0</v>
      </c>
      <c r="Q10" s="305">
        <f t="shared" si="1"/>
        <v>0</v>
      </c>
    </row>
    <row r="11" spans="2:17" ht="15" customHeight="1" x14ac:dyDescent="0.25">
      <c r="B11" s="332"/>
      <c r="C11" s="340"/>
      <c r="D11" s="341"/>
      <c r="E11" s="342">
        <v>0</v>
      </c>
      <c r="F11" s="342">
        <v>0</v>
      </c>
      <c r="G11" s="342">
        <v>0</v>
      </c>
      <c r="H11" s="342">
        <v>0</v>
      </c>
      <c r="I11" s="343">
        <v>0</v>
      </c>
      <c r="J11" s="280"/>
      <c r="K11" s="302"/>
      <c r="M11" s="303">
        <f>SUM(E11*D11)*$M$8+SUM((E11*D11))</f>
        <v>0</v>
      </c>
      <c r="N11" s="304">
        <f t="shared" si="1"/>
        <v>0</v>
      </c>
      <c r="O11" s="304">
        <f t="shared" si="1"/>
        <v>0</v>
      </c>
      <c r="P11" s="304">
        <f t="shared" si="1"/>
        <v>0</v>
      </c>
      <c r="Q11" s="305">
        <f t="shared" si="1"/>
        <v>0</v>
      </c>
    </row>
    <row r="12" spans="2:17" ht="15" customHeight="1" x14ac:dyDescent="0.25">
      <c r="B12" s="332"/>
      <c r="C12" s="340"/>
      <c r="D12" s="341"/>
      <c r="E12" s="342">
        <v>0</v>
      </c>
      <c r="F12" s="342">
        <v>0</v>
      </c>
      <c r="G12" s="342">
        <v>0</v>
      </c>
      <c r="H12" s="342">
        <v>0</v>
      </c>
      <c r="I12" s="343">
        <v>0</v>
      </c>
      <c r="J12" s="280"/>
      <c r="K12" s="302"/>
      <c r="M12" s="303">
        <f t="shared" ref="M12:M67" si="2">SUM(E12*D12)*$M$8+SUM((E12*D12))</f>
        <v>0</v>
      </c>
      <c r="N12" s="304">
        <f t="shared" ref="N12:N43" si="3">SUM(F12-E12)*$D12+SUM(M12*N$8)+M12</f>
        <v>0</v>
      </c>
      <c r="O12" s="304">
        <f t="shared" ref="O12:O43" si="4">SUM(G12-F12)*$D12+SUM(N12*O$8)+N12</f>
        <v>0</v>
      </c>
      <c r="P12" s="304">
        <f t="shared" ref="P12:Q43" si="5">SUM(H12-G12)*$D12+SUM(O12*P$8)+O12</f>
        <v>0</v>
      </c>
      <c r="Q12" s="305">
        <f t="shared" si="5"/>
        <v>0</v>
      </c>
    </row>
    <row r="13" spans="2:17" ht="15" customHeight="1" x14ac:dyDescent="0.25">
      <c r="B13" s="332"/>
      <c r="C13" s="340"/>
      <c r="D13" s="341"/>
      <c r="E13" s="342">
        <v>0</v>
      </c>
      <c r="F13" s="342">
        <v>0</v>
      </c>
      <c r="G13" s="342">
        <v>0</v>
      </c>
      <c r="H13" s="342">
        <v>0</v>
      </c>
      <c r="I13" s="343">
        <v>0</v>
      </c>
      <c r="J13" s="280"/>
      <c r="K13" s="302"/>
      <c r="M13" s="303">
        <f t="shared" si="2"/>
        <v>0</v>
      </c>
      <c r="N13" s="304">
        <f t="shared" si="3"/>
        <v>0</v>
      </c>
      <c r="O13" s="304">
        <f t="shared" si="4"/>
        <v>0</v>
      </c>
      <c r="P13" s="304">
        <f t="shared" si="5"/>
        <v>0</v>
      </c>
      <c r="Q13" s="305">
        <f t="shared" si="5"/>
        <v>0</v>
      </c>
    </row>
    <row r="14" spans="2:17" ht="15" customHeight="1" x14ac:dyDescent="0.25">
      <c r="B14" s="332"/>
      <c r="C14" s="340"/>
      <c r="D14" s="341"/>
      <c r="E14" s="342">
        <v>0</v>
      </c>
      <c r="F14" s="342">
        <v>0</v>
      </c>
      <c r="G14" s="342">
        <v>0</v>
      </c>
      <c r="H14" s="342">
        <v>0</v>
      </c>
      <c r="I14" s="343">
        <v>0</v>
      </c>
      <c r="J14" s="280"/>
      <c r="K14" s="302"/>
      <c r="M14" s="303">
        <f t="shared" si="2"/>
        <v>0</v>
      </c>
      <c r="N14" s="304">
        <f t="shared" si="3"/>
        <v>0</v>
      </c>
      <c r="O14" s="304">
        <f t="shared" si="4"/>
        <v>0</v>
      </c>
      <c r="P14" s="304">
        <f t="shared" si="5"/>
        <v>0</v>
      </c>
      <c r="Q14" s="305">
        <f t="shared" si="5"/>
        <v>0</v>
      </c>
    </row>
    <row r="15" spans="2:17" ht="15" customHeight="1" x14ac:dyDescent="0.25">
      <c r="B15" s="332"/>
      <c r="C15" s="340"/>
      <c r="D15" s="341"/>
      <c r="E15" s="342">
        <v>0</v>
      </c>
      <c r="F15" s="342">
        <v>0</v>
      </c>
      <c r="G15" s="342">
        <v>0</v>
      </c>
      <c r="H15" s="342">
        <v>0</v>
      </c>
      <c r="I15" s="343">
        <v>0</v>
      </c>
      <c r="J15" s="280"/>
      <c r="K15" s="302"/>
      <c r="M15" s="303">
        <f t="shared" si="2"/>
        <v>0</v>
      </c>
      <c r="N15" s="304">
        <f t="shared" si="3"/>
        <v>0</v>
      </c>
      <c r="O15" s="304">
        <f t="shared" si="4"/>
        <v>0</v>
      </c>
      <c r="P15" s="304">
        <f t="shared" si="5"/>
        <v>0</v>
      </c>
      <c r="Q15" s="305">
        <f t="shared" si="5"/>
        <v>0</v>
      </c>
    </row>
    <row r="16" spans="2:17" ht="15" customHeight="1" x14ac:dyDescent="0.25">
      <c r="B16" s="332"/>
      <c r="C16" s="340"/>
      <c r="D16" s="341"/>
      <c r="E16" s="342">
        <v>0</v>
      </c>
      <c r="F16" s="342">
        <v>0</v>
      </c>
      <c r="G16" s="342">
        <v>0</v>
      </c>
      <c r="H16" s="342">
        <v>0</v>
      </c>
      <c r="I16" s="343">
        <v>0</v>
      </c>
      <c r="J16" s="280"/>
      <c r="K16" s="302"/>
      <c r="M16" s="303">
        <f t="shared" si="2"/>
        <v>0</v>
      </c>
      <c r="N16" s="304">
        <f t="shared" si="3"/>
        <v>0</v>
      </c>
      <c r="O16" s="304">
        <f t="shared" si="4"/>
        <v>0</v>
      </c>
      <c r="P16" s="304">
        <f t="shared" si="5"/>
        <v>0</v>
      </c>
      <c r="Q16" s="305">
        <f t="shared" si="5"/>
        <v>0</v>
      </c>
    </row>
    <row r="17" spans="2:17" ht="15" customHeight="1" x14ac:dyDescent="0.25">
      <c r="B17" s="332"/>
      <c r="C17" s="340"/>
      <c r="D17" s="341"/>
      <c r="E17" s="342">
        <v>0</v>
      </c>
      <c r="F17" s="342">
        <v>0</v>
      </c>
      <c r="G17" s="342">
        <v>0</v>
      </c>
      <c r="H17" s="342">
        <v>0</v>
      </c>
      <c r="I17" s="343">
        <v>0</v>
      </c>
      <c r="J17" s="280">
        <v>75000</v>
      </c>
      <c r="K17" s="302"/>
      <c r="M17" s="303">
        <f t="shared" si="2"/>
        <v>0</v>
      </c>
      <c r="N17" s="304">
        <f t="shared" si="3"/>
        <v>0</v>
      </c>
      <c r="O17" s="304">
        <f t="shared" si="4"/>
        <v>0</v>
      </c>
      <c r="P17" s="304">
        <f t="shared" si="5"/>
        <v>0</v>
      </c>
      <c r="Q17" s="305">
        <f t="shared" si="5"/>
        <v>0</v>
      </c>
    </row>
    <row r="18" spans="2:17" ht="15" customHeight="1" x14ac:dyDescent="0.25">
      <c r="B18" s="332"/>
      <c r="C18" s="340"/>
      <c r="D18" s="341"/>
      <c r="E18" s="342">
        <v>0</v>
      </c>
      <c r="F18" s="342">
        <v>0</v>
      </c>
      <c r="G18" s="342">
        <v>0</v>
      </c>
      <c r="H18" s="342">
        <v>0</v>
      </c>
      <c r="I18" s="343">
        <v>0</v>
      </c>
      <c r="J18" s="280"/>
      <c r="K18" s="302"/>
      <c r="M18" s="303">
        <f t="shared" si="2"/>
        <v>0</v>
      </c>
      <c r="N18" s="304">
        <f t="shared" si="3"/>
        <v>0</v>
      </c>
      <c r="O18" s="304">
        <f t="shared" si="4"/>
        <v>0</v>
      </c>
      <c r="P18" s="304">
        <f t="shared" si="5"/>
        <v>0</v>
      </c>
      <c r="Q18" s="305">
        <f t="shared" si="5"/>
        <v>0</v>
      </c>
    </row>
    <row r="19" spans="2:17" ht="15" customHeight="1" x14ac:dyDescent="0.25">
      <c r="B19" s="332"/>
      <c r="C19" s="340"/>
      <c r="D19" s="341"/>
      <c r="E19" s="342">
        <v>0</v>
      </c>
      <c r="F19" s="342">
        <v>0</v>
      </c>
      <c r="G19" s="342">
        <v>0</v>
      </c>
      <c r="H19" s="342">
        <v>0</v>
      </c>
      <c r="I19" s="343">
        <v>0</v>
      </c>
      <c r="J19" s="280"/>
      <c r="K19" s="302"/>
      <c r="M19" s="303">
        <f t="shared" si="2"/>
        <v>0</v>
      </c>
      <c r="N19" s="304">
        <f t="shared" si="3"/>
        <v>0</v>
      </c>
      <c r="O19" s="304">
        <f t="shared" si="4"/>
        <v>0</v>
      </c>
      <c r="P19" s="304">
        <f t="shared" si="5"/>
        <v>0</v>
      </c>
      <c r="Q19" s="305">
        <f t="shared" si="5"/>
        <v>0</v>
      </c>
    </row>
    <row r="20" spans="2:17" ht="15" customHeight="1" x14ac:dyDescent="0.25">
      <c r="B20" s="332"/>
      <c r="C20" s="340"/>
      <c r="D20" s="341"/>
      <c r="E20" s="342">
        <v>0</v>
      </c>
      <c r="F20" s="342">
        <v>0</v>
      </c>
      <c r="G20" s="342">
        <v>0</v>
      </c>
      <c r="H20" s="342">
        <v>0</v>
      </c>
      <c r="I20" s="343">
        <v>0</v>
      </c>
      <c r="J20" s="280"/>
      <c r="K20" s="302"/>
      <c r="M20" s="303">
        <f t="shared" si="2"/>
        <v>0</v>
      </c>
      <c r="N20" s="304">
        <f t="shared" si="3"/>
        <v>0</v>
      </c>
      <c r="O20" s="304">
        <f t="shared" si="4"/>
        <v>0</v>
      </c>
      <c r="P20" s="304">
        <f t="shared" si="5"/>
        <v>0</v>
      </c>
      <c r="Q20" s="305">
        <f t="shared" si="5"/>
        <v>0</v>
      </c>
    </row>
    <row r="21" spans="2:17" ht="15" customHeight="1" x14ac:dyDescent="0.25">
      <c r="B21" s="332"/>
      <c r="C21" s="340"/>
      <c r="D21" s="341"/>
      <c r="E21" s="342">
        <v>0</v>
      </c>
      <c r="F21" s="342">
        <v>0</v>
      </c>
      <c r="G21" s="342">
        <v>0</v>
      </c>
      <c r="H21" s="342">
        <v>0</v>
      </c>
      <c r="I21" s="343">
        <v>0</v>
      </c>
      <c r="J21" s="280"/>
      <c r="K21" s="302"/>
      <c r="M21" s="303">
        <f t="shared" si="2"/>
        <v>0</v>
      </c>
      <c r="N21" s="304">
        <f t="shared" si="3"/>
        <v>0</v>
      </c>
      <c r="O21" s="304">
        <f t="shared" si="4"/>
        <v>0</v>
      </c>
      <c r="P21" s="304">
        <f t="shared" si="5"/>
        <v>0</v>
      </c>
      <c r="Q21" s="305">
        <f t="shared" si="5"/>
        <v>0</v>
      </c>
    </row>
    <row r="22" spans="2:17" ht="15" customHeight="1" x14ac:dyDescent="0.25">
      <c r="B22" s="332"/>
      <c r="C22" s="340"/>
      <c r="D22" s="341"/>
      <c r="E22" s="342">
        <v>0</v>
      </c>
      <c r="F22" s="342">
        <v>0</v>
      </c>
      <c r="G22" s="342">
        <v>0</v>
      </c>
      <c r="H22" s="342">
        <v>0</v>
      </c>
      <c r="I22" s="343">
        <v>0</v>
      </c>
      <c r="J22" s="280"/>
      <c r="K22" s="302"/>
      <c r="M22" s="303">
        <f t="shared" si="2"/>
        <v>0</v>
      </c>
      <c r="N22" s="304">
        <f t="shared" si="3"/>
        <v>0</v>
      </c>
      <c r="O22" s="304">
        <f t="shared" si="4"/>
        <v>0</v>
      </c>
      <c r="P22" s="304">
        <f t="shared" si="5"/>
        <v>0</v>
      </c>
      <c r="Q22" s="305">
        <f t="shared" si="5"/>
        <v>0</v>
      </c>
    </row>
    <row r="23" spans="2:17" ht="15" customHeight="1" x14ac:dyDescent="0.25">
      <c r="B23" s="332"/>
      <c r="C23" s="340"/>
      <c r="D23" s="341"/>
      <c r="E23" s="342">
        <v>0</v>
      </c>
      <c r="F23" s="342">
        <v>0</v>
      </c>
      <c r="G23" s="342">
        <v>0</v>
      </c>
      <c r="H23" s="342">
        <v>0</v>
      </c>
      <c r="I23" s="343">
        <v>0</v>
      </c>
      <c r="J23" s="280"/>
      <c r="K23" s="306"/>
      <c r="M23" s="303">
        <f t="shared" si="2"/>
        <v>0</v>
      </c>
      <c r="N23" s="304">
        <f t="shared" si="3"/>
        <v>0</v>
      </c>
      <c r="O23" s="304">
        <f t="shared" si="4"/>
        <v>0</v>
      </c>
      <c r="P23" s="304">
        <f t="shared" si="5"/>
        <v>0</v>
      </c>
      <c r="Q23" s="305">
        <f t="shared" si="5"/>
        <v>0</v>
      </c>
    </row>
    <row r="24" spans="2:17" ht="15" customHeight="1" x14ac:dyDescent="0.25">
      <c r="B24" s="332"/>
      <c r="C24" s="340"/>
      <c r="D24" s="341"/>
      <c r="E24" s="342">
        <v>0</v>
      </c>
      <c r="F24" s="342">
        <v>0</v>
      </c>
      <c r="G24" s="342">
        <v>0</v>
      </c>
      <c r="H24" s="342">
        <v>0</v>
      </c>
      <c r="I24" s="343">
        <v>0</v>
      </c>
      <c r="J24" s="280"/>
      <c r="K24" s="306"/>
      <c r="L24" s="307"/>
      <c r="M24" s="303">
        <f t="shared" si="2"/>
        <v>0</v>
      </c>
      <c r="N24" s="304">
        <f t="shared" si="3"/>
        <v>0</v>
      </c>
      <c r="O24" s="304">
        <f t="shared" si="4"/>
        <v>0</v>
      </c>
      <c r="P24" s="304">
        <f t="shared" si="5"/>
        <v>0</v>
      </c>
      <c r="Q24" s="305">
        <f t="shared" si="5"/>
        <v>0</v>
      </c>
    </row>
    <row r="25" spans="2:17" ht="15" customHeight="1" x14ac:dyDescent="0.25">
      <c r="B25" s="332"/>
      <c r="C25" s="340"/>
      <c r="D25" s="341"/>
      <c r="E25" s="342">
        <v>0</v>
      </c>
      <c r="F25" s="342">
        <v>0</v>
      </c>
      <c r="G25" s="342">
        <v>0</v>
      </c>
      <c r="H25" s="342">
        <v>0</v>
      </c>
      <c r="I25" s="343">
        <v>0</v>
      </c>
      <c r="J25" s="280"/>
      <c r="K25" s="306"/>
      <c r="M25" s="303">
        <f t="shared" si="2"/>
        <v>0</v>
      </c>
      <c r="N25" s="304">
        <f t="shared" si="3"/>
        <v>0</v>
      </c>
      <c r="O25" s="304">
        <f t="shared" si="4"/>
        <v>0</v>
      </c>
      <c r="P25" s="304">
        <f t="shared" si="5"/>
        <v>0</v>
      </c>
      <c r="Q25" s="305">
        <f t="shared" si="5"/>
        <v>0</v>
      </c>
    </row>
    <row r="26" spans="2:17" ht="15" customHeight="1" x14ac:dyDescent="0.25">
      <c r="B26" s="332"/>
      <c r="C26" s="340"/>
      <c r="D26" s="341"/>
      <c r="E26" s="342">
        <v>0</v>
      </c>
      <c r="F26" s="342">
        <v>0</v>
      </c>
      <c r="G26" s="342">
        <v>0</v>
      </c>
      <c r="H26" s="342">
        <v>0</v>
      </c>
      <c r="I26" s="343">
        <v>0</v>
      </c>
      <c r="J26" s="280"/>
      <c r="K26" s="306"/>
      <c r="M26" s="303">
        <f t="shared" si="2"/>
        <v>0</v>
      </c>
      <c r="N26" s="304">
        <f t="shared" si="3"/>
        <v>0</v>
      </c>
      <c r="O26" s="304">
        <f t="shared" si="4"/>
        <v>0</v>
      </c>
      <c r="P26" s="304">
        <f t="shared" si="5"/>
        <v>0</v>
      </c>
      <c r="Q26" s="305">
        <f t="shared" si="5"/>
        <v>0</v>
      </c>
    </row>
    <row r="27" spans="2:17" ht="15" customHeight="1" x14ac:dyDescent="0.25">
      <c r="B27" s="332"/>
      <c r="C27" s="340"/>
      <c r="D27" s="341"/>
      <c r="E27" s="342">
        <v>0</v>
      </c>
      <c r="F27" s="342">
        <v>0</v>
      </c>
      <c r="G27" s="342">
        <v>0</v>
      </c>
      <c r="H27" s="342">
        <v>0</v>
      </c>
      <c r="I27" s="343">
        <v>0</v>
      </c>
      <c r="J27" s="280"/>
      <c r="K27" s="306"/>
      <c r="M27" s="303">
        <f t="shared" si="2"/>
        <v>0</v>
      </c>
      <c r="N27" s="304">
        <f t="shared" si="3"/>
        <v>0</v>
      </c>
      <c r="O27" s="304">
        <f t="shared" si="4"/>
        <v>0</v>
      </c>
      <c r="P27" s="304">
        <f t="shared" si="5"/>
        <v>0</v>
      </c>
      <c r="Q27" s="305">
        <f t="shared" si="5"/>
        <v>0</v>
      </c>
    </row>
    <row r="28" spans="2:17" ht="15" customHeight="1" x14ac:dyDescent="0.25">
      <c r="B28" s="332"/>
      <c r="C28" s="340"/>
      <c r="D28" s="341"/>
      <c r="E28" s="342">
        <v>0</v>
      </c>
      <c r="F28" s="342">
        <v>0</v>
      </c>
      <c r="G28" s="342">
        <v>0</v>
      </c>
      <c r="H28" s="342">
        <v>0</v>
      </c>
      <c r="I28" s="343">
        <v>0</v>
      </c>
      <c r="J28" s="280"/>
      <c r="K28" s="302"/>
      <c r="M28" s="303">
        <f t="shared" si="2"/>
        <v>0</v>
      </c>
      <c r="N28" s="304">
        <f t="shared" si="3"/>
        <v>0</v>
      </c>
      <c r="O28" s="304">
        <f t="shared" si="4"/>
        <v>0</v>
      </c>
      <c r="P28" s="304">
        <f t="shared" si="5"/>
        <v>0</v>
      </c>
      <c r="Q28" s="305">
        <f t="shared" si="5"/>
        <v>0</v>
      </c>
    </row>
    <row r="29" spans="2:17" ht="15.75" x14ac:dyDescent="0.25">
      <c r="B29" s="332"/>
      <c r="C29" s="340"/>
      <c r="D29" s="341"/>
      <c r="E29" s="342">
        <v>0</v>
      </c>
      <c r="F29" s="342">
        <v>0</v>
      </c>
      <c r="G29" s="342">
        <v>0</v>
      </c>
      <c r="H29" s="342">
        <v>0</v>
      </c>
      <c r="I29" s="343">
        <v>0</v>
      </c>
      <c r="J29" s="280"/>
      <c r="K29" s="306"/>
      <c r="M29" s="303">
        <f t="shared" si="2"/>
        <v>0</v>
      </c>
      <c r="N29" s="304">
        <f t="shared" si="3"/>
        <v>0</v>
      </c>
      <c r="O29" s="304">
        <f t="shared" si="4"/>
        <v>0</v>
      </c>
      <c r="P29" s="304">
        <f t="shared" si="5"/>
        <v>0</v>
      </c>
      <c r="Q29" s="305">
        <f t="shared" si="5"/>
        <v>0</v>
      </c>
    </row>
    <row r="30" spans="2:17" ht="15" customHeight="1" x14ac:dyDescent="0.25">
      <c r="B30" s="332"/>
      <c r="C30" s="340"/>
      <c r="D30" s="341"/>
      <c r="E30" s="342">
        <v>0</v>
      </c>
      <c r="F30" s="342">
        <v>0</v>
      </c>
      <c r="G30" s="342">
        <v>0</v>
      </c>
      <c r="H30" s="342">
        <v>0</v>
      </c>
      <c r="I30" s="343">
        <v>0</v>
      </c>
      <c r="J30" s="280"/>
      <c r="K30" s="302"/>
      <c r="M30" s="303">
        <f t="shared" si="2"/>
        <v>0</v>
      </c>
      <c r="N30" s="304">
        <f t="shared" si="3"/>
        <v>0</v>
      </c>
      <c r="O30" s="304">
        <f t="shared" si="4"/>
        <v>0</v>
      </c>
      <c r="P30" s="304">
        <f t="shared" si="5"/>
        <v>0</v>
      </c>
      <c r="Q30" s="305">
        <f t="shared" si="5"/>
        <v>0</v>
      </c>
    </row>
    <row r="31" spans="2:17" ht="15" customHeight="1" x14ac:dyDescent="0.25">
      <c r="B31" s="332"/>
      <c r="C31" s="340"/>
      <c r="D31" s="341"/>
      <c r="E31" s="342">
        <v>0</v>
      </c>
      <c r="F31" s="342">
        <v>0</v>
      </c>
      <c r="G31" s="342">
        <v>0</v>
      </c>
      <c r="H31" s="342">
        <v>0</v>
      </c>
      <c r="I31" s="343">
        <v>0</v>
      </c>
      <c r="J31" s="280"/>
      <c r="K31" s="302"/>
      <c r="M31" s="303">
        <f t="shared" si="2"/>
        <v>0</v>
      </c>
      <c r="N31" s="304">
        <f t="shared" si="3"/>
        <v>0</v>
      </c>
      <c r="O31" s="304">
        <f t="shared" si="4"/>
        <v>0</v>
      </c>
      <c r="P31" s="304">
        <f t="shared" si="5"/>
        <v>0</v>
      </c>
      <c r="Q31" s="305">
        <f t="shared" si="5"/>
        <v>0</v>
      </c>
    </row>
    <row r="32" spans="2:17" ht="15" customHeight="1" x14ac:dyDescent="0.25">
      <c r="B32" s="332"/>
      <c r="C32" s="340"/>
      <c r="D32" s="341"/>
      <c r="E32" s="342">
        <v>0</v>
      </c>
      <c r="F32" s="342">
        <v>0</v>
      </c>
      <c r="G32" s="342">
        <v>0</v>
      </c>
      <c r="H32" s="342">
        <v>0</v>
      </c>
      <c r="I32" s="343">
        <v>0</v>
      </c>
      <c r="J32" s="280"/>
      <c r="K32" s="302"/>
      <c r="M32" s="303">
        <f t="shared" si="2"/>
        <v>0</v>
      </c>
      <c r="N32" s="304">
        <f t="shared" si="3"/>
        <v>0</v>
      </c>
      <c r="O32" s="304">
        <f t="shared" si="4"/>
        <v>0</v>
      </c>
      <c r="P32" s="304">
        <f t="shared" si="5"/>
        <v>0</v>
      </c>
      <c r="Q32" s="305">
        <f t="shared" si="5"/>
        <v>0</v>
      </c>
    </row>
    <row r="33" spans="2:17" ht="15" customHeight="1" x14ac:dyDescent="0.25">
      <c r="B33" s="332"/>
      <c r="C33" s="340"/>
      <c r="D33" s="341"/>
      <c r="E33" s="342">
        <v>0</v>
      </c>
      <c r="F33" s="342">
        <v>0</v>
      </c>
      <c r="G33" s="342">
        <v>0</v>
      </c>
      <c r="H33" s="342">
        <v>0</v>
      </c>
      <c r="I33" s="343">
        <v>0</v>
      </c>
      <c r="J33" s="280"/>
      <c r="K33" s="306"/>
      <c r="M33" s="303">
        <f t="shared" si="2"/>
        <v>0</v>
      </c>
      <c r="N33" s="304">
        <f t="shared" si="3"/>
        <v>0</v>
      </c>
      <c r="O33" s="304">
        <f t="shared" si="4"/>
        <v>0</v>
      </c>
      <c r="P33" s="304">
        <f t="shared" si="5"/>
        <v>0</v>
      </c>
      <c r="Q33" s="305">
        <f t="shared" si="5"/>
        <v>0</v>
      </c>
    </row>
    <row r="34" spans="2:17" ht="15" customHeight="1" x14ac:dyDescent="0.25">
      <c r="B34" s="332"/>
      <c r="C34" s="340"/>
      <c r="D34" s="341"/>
      <c r="E34" s="342">
        <v>0</v>
      </c>
      <c r="F34" s="342">
        <v>0</v>
      </c>
      <c r="G34" s="342">
        <v>0</v>
      </c>
      <c r="H34" s="342">
        <v>0</v>
      </c>
      <c r="I34" s="343">
        <v>0</v>
      </c>
      <c r="J34" s="280"/>
      <c r="K34" s="306"/>
      <c r="M34" s="303">
        <f t="shared" si="2"/>
        <v>0</v>
      </c>
      <c r="N34" s="304">
        <f t="shared" si="3"/>
        <v>0</v>
      </c>
      <c r="O34" s="304">
        <f t="shared" si="4"/>
        <v>0</v>
      </c>
      <c r="P34" s="304">
        <f t="shared" si="5"/>
        <v>0</v>
      </c>
      <c r="Q34" s="305">
        <f t="shared" si="5"/>
        <v>0</v>
      </c>
    </row>
    <row r="35" spans="2:17" ht="15" customHeight="1" x14ac:dyDescent="0.25">
      <c r="B35" s="332"/>
      <c r="C35" s="340"/>
      <c r="D35" s="341"/>
      <c r="E35" s="342">
        <v>0</v>
      </c>
      <c r="F35" s="342">
        <v>0</v>
      </c>
      <c r="G35" s="342">
        <v>0</v>
      </c>
      <c r="H35" s="342">
        <v>0</v>
      </c>
      <c r="I35" s="343">
        <v>0</v>
      </c>
      <c r="J35" s="280"/>
      <c r="K35" s="306"/>
      <c r="M35" s="303">
        <f t="shared" si="2"/>
        <v>0</v>
      </c>
      <c r="N35" s="304">
        <f t="shared" si="3"/>
        <v>0</v>
      </c>
      <c r="O35" s="304">
        <f t="shared" si="4"/>
        <v>0</v>
      </c>
      <c r="P35" s="304">
        <f t="shared" si="5"/>
        <v>0</v>
      </c>
      <c r="Q35" s="305">
        <f t="shared" si="5"/>
        <v>0</v>
      </c>
    </row>
    <row r="36" spans="2:17" ht="15" customHeight="1" x14ac:dyDescent="0.25">
      <c r="B36" s="332"/>
      <c r="C36" s="340"/>
      <c r="D36" s="341"/>
      <c r="E36" s="342">
        <v>0</v>
      </c>
      <c r="F36" s="342">
        <v>0</v>
      </c>
      <c r="G36" s="342">
        <v>0</v>
      </c>
      <c r="H36" s="342">
        <v>0</v>
      </c>
      <c r="I36" s="343">
        <v>0</v>
      </c>
      <c r="J36" s="280"/>
      <c r="K36" s="306"/>
      <c r="M36" s="303">
        <f t="shared" si="2"/>
        <v>0</v>
      </c>
      <c r="N36" s="304">
        <f t="shared" si="3"/>
        <v>0</v>
      </c>
      <c r="O36" s="304">
        <f t="shared" si="4"/>
        <v>0</v>
      </c>
      <c r="P36" s="304">
        <f t="shared" si="5"/>
        <v>0</v>
      </c>
      <c r="Q36" s="305">
        <f t="shared" si="5"/>
        <v>0</v>
      </c>
    </row>
    <row r="37" spans="2:17" ht="15" customHeight="1" x14ac:dyDescent="0.25">
      <c r="B37" s="332"/>
      <c r="C37" s="340"/>
      <c r="D37" s="341"/>
      <c r="E37" s="342">
        <v>0</v>
      </c>
      <c r="F37" s="342">
        <v>0</v>
      </c>
      <c r="G37" s="342">
        <v>0</v>
      </c>
      <c r="H37" s="342">
        <v>0</v>
      </c>
      <c r="I37" s="343">
        <v>0</v>
      </c>
      <c r="J37" s="280"/>
      <c r="K37" s="306"/>
      <c r="M37" s="303">
        <f t="shared" si="2"/>
        <v>0</v>
      </c>
      <c r="N37" s="304">
        <f t="shared" si="3"/>
        <v>0</v>
      </c>
      <c r="O37" s="304">
        <f t="shared" si="4"/>
        <v>0</v>
      </c>
      <c r="P37" s="304">
        <f t="shared" si="5"/>
        <v>0</v>
      </c>
      <c r="Q37" s="305">
        <f t="shared" si="5"/>
        <v>0</v>
      </c>
    </row>
    <row r="38" spans="2:17" ht="15" customHeight="1" x14ac:dyDescent="0.25">
      <c r="B38" s="332"/>
      <c r="C38" s="340"/>
      <c r="D38" s="341"/>
      <c r="E38" s="342">
        <v>0</v>
      </c>
      <c r="F38" s="342">
        <v>0</v>
      </c>
      <c r="G38" s="342">
        <v>0</v>
      </c>
      <c r="H38" s="342">
        <v>0</v>
      </c>
      <c r="I38" s="343">
        <v>0</v>
      </c>
      <c r="J38" s="280"/>
      <c r="K38" s="306"/>
      <c r="M38" s="303">
        <f t="shared" si="2"/>
        <v>0</v>
      </c>
      <c r="N38" s="304">
        <f t="shared" si="3"/>
        <v>0</v>
      </c>
      <c r="O38" s="304">
        <f t="shared" si="4"/>
        <v>0</v>
      </c>
      <c r="P38" s="304">
        <f t="shared" si="5"/>
        <v>0</v>
      </c>
      <c r="Q38" s="305">
        <f t="shared" si="5"/>
        <v>0</v>
      </c>
    </row>
    <row r="39" spans="2:17" ht="15" customHeight="1" x14ac:dyDescent="0.25">
      <c r="B39" s="332"/>
      <c r="C39" s="340"/>
      <c r="D39" s="341"/>
      <c r="E39" s="342">
        <v>0</v>
      </c>
      <c r="F39" s="342">
        <v>0</v>
      </c>
      <c r="G39" s="342">
        <v>0</v>
      </c>
      <c r="H39" s="342">
        <v>0</v>
      </c>
      <c r="I39" s="343">
        <v>0</v>
      </c>
      <c r="J39" s="280"/>
      <c r="K39" s="306"/>
      <c r="M39" s="303">
        <f t="shared" si="2"/>
        <v>0</v>
      </c>
      <c r="N39" s="304">
        <f t="shared" si="3"/>
        <v>0</v>
      </c>
      <c r="O39" s="304">
        <f t="shared" si="4"/>
        <v>0</v>
      </c>
      <c r="P39" s="304">
        <f t="shared" si="5"/>
        <v>0</v>
      </c>
      <c r="Q39" s="305">
        <f t="shared" si="5"/>
        <v>0</v>
      </c>
    </row>
    <row r="40" spans="2:17" ht="15" customHeight="1" x14ac:dyDescent="0.25">
      <c r="B40" s="332"/>
      <c r="C40" s="340"/>
      <c r="D40" s="341"/>
      <c r="E40" s="342">
        <v>0</v>
      </c>
      <c r="F40" s="342">
        <v>0</v>
      </c>
      <c r="G40" s="342">
        <v>0</v>
      </c>
      <c r="H40" s="342">
        <v>0</v>
      </c>
      <c r="I40" s="343">
        <v>0</v>
      </c>
      <c r="J40" s="280"/>
      <c r="K40" s="306"/>
      <c r="M40" s="303">
        <f t="shared" si="2"/>
        <v>0</v>
      </c>
      <c r="N40" s="304">
        <f t="shared" si="3"/>
        <v>0</v>
      </c>
      <c r="O40" s="304">
        <f t="shared" si="4"/>
        <v>0</v>
      </c>
      <c r="P40" s="304">
        <f t="shared" si="5"/>
        <v>0</v>
      </c>
      <c r="Q40" s="305">
        <f t="shared" si="5"/>
        <v>0</v>
      </c>
    </row>
    <row r="41" spans="2:17" ht="15" customHeight="1" x14ac:dyDescent="0.25">
      <c r="B41" s="332"/>
      <c r="C41" s="340"/>
      <c r="D41" s="341"/>
      <c r="E41" s="342">
        <v>0</v>
      </c>
      <c r="F41" s="342">
        <v>0</v>
      </c>
      <c r="G41" s="342">
        <v>0</v>
      </c>
      <c r="H41" s="342">
        <v>0</v>
      </c>
      <c r="I41" s="343">
        <v>0</v>
      </c>
      <c r="J41" s="280"/>
      <c r="K41" s="302"/>
      <c r="M41" s="303">
        <f t="shared" si="2"/>
        <v>0</v>
      </c>
      <c r="N41" s="304">
        <f t="shared" si="3"/>
        <v>0</v>
      </c>
      <c r="O41" s="304">
        <f t="shared" si="4"/>
        <v>0</v>
      </c>
      <c r="P41" s="304">
        <f t="shared" si="5"/>
        <v>0</v>
      </c>
      <c r="Q41" s="305">
        <f t="shared" si="5"/>
        <v>0</v>
      </c>
    </row>
    <row r="42" spans="2:17" ht="15" customHeight="1" x14ac:dyDescent="0.25">
      <c r="B42" s="332"/>
      <c r="C42" s="340"/>
      <c r="D42" s="341"/>
      <c r="E42" s="342">
        <v>0</v>
      </c>
      <c r="F42" s="342">
        <v>0</v>
      </c>
      <c r="G42" s="342">
        <v>0</v>
      </c>
      <c r="H42" s="342">
        <v>0</v>
      </c>
      <c r="I42" s="343">
        <v>0</v>
      </c>
      <c r="J42" s="280"/>
      <c r="K42" s="302"/>
      <c r="M42" s="303">
        <f t="shared" si="2"/>
        <v>0</v>
      </c>
      <c r="N42" s="304">
        <f t="shared" si="3"/>
        <v>0</v>
      </c>
      <c r="O42" s="304">
        <f t="shared" si="4"/>
        <v>0</v>
      </c>
      <c r="P42" s="304">
        <f t="shared" si="5"/>
        <v>0</v>
      </c>
      <c r="Q42" s="305">
        <f t="shared" si="5"/>
        <v>0</v>
      </c>
    </row>
    <row r="43" spans="2:17" ht="15" customHeight="1" x14ac:dyDescent="0.25">
      <c r="B43" s="332"/>
      <c r="C43" s="340"/>
      <c r="D43" s="341"/>
      <c r="E43" s="342">
        <v>0</v>
      </c>
      <c r="F43" s="342">
        <v>0</v>
      </c>
      <c r="G43" s="342">
        <v>0</v>
      </c>
      <c r="H43" s="342">
        <v>0</v>
      </c>
      <c r="I43" s="343">
        <v>0</v>
      </c>
      <c r="J43" s="280"/>
      <c r="K43" s="306"/>
      <c r="M43" s="303">
        <f t="shared" si="2"/>
        <v>0</v>
      </c>
      <c r="N43" s="304">
        <f t="shared" si="3"/>
        <v>0</v>
      </c>
      <c r="O43" s="304">
        <f t="shared" si="4"/>
        <v>0</v>
      </c>
      <c r="P43" s="304">
        <f t="shared" si="5"/>
        <v>0</v>
      </c>
      <c r="Q43" s="305">
        <f t="shared" si="5"/>
        <v>0</v>
      </c>
    </row>
    <row r="44" spans="2:17" ht="15" customHeight="1" x14ac:dyDescent="0.25">
      <c r="B44" s="332"/>
      <c r="C44" s="340"/>
      <c r="D44" s="341"/>
      <c r="E44" s="342">
        <v>0</v>
      </c>
      <c r="F44" s="342">
        <v>0</v>
      </c>
      <c r="G44" s="342">
        <v>0</v>
      </c>
      <c r="H44" s="342">
        <v>0</v>
      </c>
      <c r="I44" s="343">
        <v>0</v>
      </c>
      <c r="J44" s="280"/>
      <c r="K44" s="302"/>
      <c r="M44" s="303">
        <f t="shared" si="2"/>
        <v>0</v>
      </c>
      <c r="N44" s="304">
        <f t="shared" ref="N44:Q67" si="6">SUM(F44-E44)*$D44+SUM(M44*N$8)+M44</f>
        <v>0</v>
      </c>
      <c r="O44" s="304">
        <f t="shared" si="6"/>
        <v>0</v>
      </c>
      <c r="P44" s="304">
        <f t="shared" si="6"/>
        <v>0</v>
      </c>
      <c r="Q44" s="305">
        <f t="shared" si="6"/>
        <v>0</v>
      </c>
    </row>
    <row r="45" spans="2:17" ht="15" customHeight="1" x14ac:dyDescent="0.25">
      <c r="B45" s="332"/>
      <c r="C45" s="340"/>
      <c r="D45" s="341"/>
      <c r="E45" s="342">
        <v>0</v>
      </c>
      <c r="F45" s="342">
        <v>0</v>
      </c>
      <c r="G45" s="342">
        <v>0</v>
      </c>
      <c r="H45" s="342">
        <v>0</v>
      </c>
      <c r="I45" s="343">
        <v>0</v>
      </c>
      <c r="J45" s="280"/>
      <c r="K45" s="306"/>
      <c r="M45" s="303">
        <f t="shared" si="2"/>
        <v>0</v>
      </c>
      <c r="N45" s="304">
        <f t="shared" si="6"/>
        <v>0</v>
      </c>
      <c r="O45" s="304">
        <f t="shared" si="6"/>
        <v>0</v>
      </c>
      <c r="P45" s="304">
        <f t="shared" si="6"/>
        <v>0</v>
      </c>
      <c r="Q45" s="305">
        <f t="shared" si="6"/>
        <v>0</v>
      </c>
    </row>
    <row r="46" spans="2:17" ht="15" customHeight="1" x14ac:dyDescent="0.25">
      <c r="B46" s="332"/>
      <c r="C46" s="340"/>
      <c r="D46" s="341"/>
      <c r="E46" s="342">
        <v>0</v>
      </c>
      <c r="F46" s="342">
        <v>0</v>
      </c>
      <c r="G46" s="342">
        <v>0</v>
      </c>
      <c r="H46" s="342">
        <v>0</v>
      </c>
      <c r="I46" s="343">
        <v>0</v>
      </c>
      <c r="J46" s="280"/>
      <c r="K46" s="306"/>
      <c r="M46" s="303">
        <f t="shared" si="2"/>
        <v>0</v>
      </c>
      <c r="N46" s="304">
        <f t="shared" si="6"/>
        <v>0</v>
      </c>
      <c r="O46" s="304">
        <f t="shared" si="6"/>
        <v>0</v>
      </c>
      <c r="P46" s="304">
        <f t="shared" si="6"/>
        <v>0</v>
      </c>
      <c r="Q46" s="305">
        <f t="shared" si="6"/>
        <v>0</v>
      </c>
    </row>
    <row r="47" spans="2:17" ht="15" customHeight="1" x14ac:dyDescent="0.25">
      <c r="B47" s="332"/>
      <c r="C47" s="340"/>
      <c r="D47" s="344"/>
      <c r="E47" s="342">
        <v>0</v>
      </c>
      <c r="F47" s="342">
        <v>0</v>
      </c>
      <c r="G47" s="342">
        <v>0</v>
      </c>
      <c r="H47" s="342">
        <v>0</v>
      </c>
      <c r="I47" s="343">
        <v>0</v>
      </c>
      <c r="J47" s="280"/>
      <c r="K47" s="306"/>
      <c r="M47" s="303">
        <f t="shared" si="2"/>
        <v>0</v>
      </c>
      <c r="N47" s="304">
        <f t="shared" si="6"/>
        <v>0</v>
      </c>
      <c r="O47" s="304">
        <f t="shared" si="6"/>
        <v>0</v>
      </c>
      <c r="P47" s="304">
        <f t="shared" si="6"/>
        <v>0</v>
      </c>
      <c r="Q47" s="305">
        <f t="shared" si="6"/>
        <v>0</v>
      </c>
    </row>
    <row r="48" spans="2:17" ht="15" customHeight="1" x14ac:dyDescent="0.25">
      <c r="B48" s="332"/>
      <c r="C48" s="340"/>
      <c r="D48" s="341"/>
      <c r="E48" s="342">
        <v>0</v>
      </c>
      <c r="F48" s="342">
        <v>0</v>
      </c>
      <c r="G48" s="342">
        <v>0</v>
      </c>
      <c r="H48" s="342">
        <v>0</v>
      </c>
      <c r="I48" s="343">
        <v>0</v>
      </c>
      <c r="J48" s="280"/>
      <c r="K48" s="306"/>
      <c r="M48" s="303">
        <f t="shared" si="2"/>
        <v>0</v>
      </c>
      <c r="N48" s="304">
        <f t="shared" si="6"/>
        <v>0</v>
      </c>
      <c r="O48" s="304">
        <f t="shared" si="6"/>
        <v>0</v>
      </c>
      <c r="P48" s="304">
        <f t="shared" si="6"/>
        <v>0</v>
      </c>
      <c r="Q48" s="305">
        <f t="shared" si="6"/>
        <v>0</v>
      </c>
    </row>
    <row r="49" spans="2:17" ht="15" customHeight="1" x14ac:dyDescent="0.25">
      <c r="B49" s="332"/>
      <c r="C49" s="340"/>
      <c r="D49" s="341"/>
      <c r="E49" s="342">
        <v>0</v>
      </c>
      <c r="F49" s="342">
        <v>0</v>
      </c>
      <c r="G49" s="342">
        <v>0</v>
      </c>
      <c r="H49" s="342">
        <v>0</v>
      </c>
      <c r="I49" s="343">
        <v>0</v>
      </c>
      <c r="J49" s="280"/>
      <c r="K49" s="306"/>
      <c r="M49" s="303">
        <f t="shared" si="2"/>
        <v>0</v>
      </c>
      <c r="N49" s="304">
        <f t="shared" si="6"/>
        <v>0</v>
      </c>
      <c r="O49" s="304">
        <f t="shared" si="6"/>
        <v>0</v>
      </c>
      <c r="P49" s="304">
        <f t="shared" si="6"/>
        <v>0</v>
      </c>
      <c r="Q49" s="305">
        <f t="shared" si="6"/>
        <v>0</v>
      </c>
    </row>
    <row r="50" spans="2:17" ht="15" customHeight="1" x14ac:dyDescent="0.25">
      <c r="B50" s="332"/>
      <c r="C50" s="340"/>
      <c r="D50" s="344"/>
      <c r="E50" s="342">
        <v>0</v>
      </c>
      <c r="F50" s="342">
        <v>0</v>
      </c>
      <c r="G50" s="342">
        <v>0</v>
      </c>
      <c r="H50" s="342">
        <v>0</v>
      </c>
      <c r="I50" s="343">
        <v>0</v>
      </c>
      <c r="J50" s="280"/>
      <c r="K50" s="306"/>
      <c r="M50" s="303">
        <f t="shared" si="2"/>
        <v>0</v>
      </c>
      <c r="N50" s="304">
        <f t="shared" si="6"/>
        <v>0</v>
      </c>
      <c r="O50" s="304">
        <f t="shared" si="6"/>
        <v>0</v>
      </c>
      <c r="P50" s="304">
        <f t="shared" si="6"/>
        <v>0</v>
      </c>
      <c r="Q50" s="305">
        <f t="shared" si="6"/>
        <v>0</v>
      </c>
    </row>
    <row r="51" spans="2:17" ht="15" customHeight="1" x14ac:dyDescent="0.25">
      <c r="B51" s="332"/>
      <c r="C51" s="340"/>
      <c r="D51" s="344"/>
      <c r="E51" s="342">
        <v>0</v>
      </c>
      <c r="F51" s="342">
        <v>0</v>
      </c>
      <c r="G51" s="342">
        <v>0</v>
      </c>
      <c r="H51" s="342">
        <v>0</v>
      </c>
      <c r="I51" s="343">
        <v>0</v>
      </c>
      <c r="J51" s="280"/>
      <c r="K51" s="306"/>
      <c r="M51" s="303">
        <f t="shared" si="2"/>
        <v>0</v>
      </c>
      <c r="N51" s="304">
        <f t="shared" si="6"/>
        <v>0</v>
      </c>
      <c r="O51" s="304">
        <f t="shared" si="6"/>
        <v>0</v>
      </c>
      <c r="P51" s="304">
        <f t="shared" si="6"/>
        <v>0</v>
      </c>
      <c r="Q51" s="305">
        <f t="shared" si="6"/>
        <v>0</v>
      </c>
    </row>
    <row r="52" spans="2:17" ht="15" customHeight="1" x14ac:dyDescent="0.25">
      <c r="B52" s="332"/>
      <c r="C52" s="340"/>
      <c r="D52" s="344"/>
      <c r="E52" s="342">
        <v>0</v>
      </c>
      <c r="F52" s="342">
        <v>0</v>
      </c>
      <c r="G52" s="342">
        <v>0</v>
      </c>
      <c r="H52" s="342">
        <v>0</v>
      </c>
      <c r="I52" s="343">
        <v>0</v>
      </c>
      <c r="J52" s="280"/>
      <c r="K52" s="306"/>
      <c r="M52" s="303">
        <f t="shared" si="2"/>
        <v>0</v>
      </c>
      <c r="N52" s="304">
        <f t="shared" si="6"/>
        <v>0</v>
      </c>
      <c r="O52" s="304">
        <f t="shared" si="6"/>
        <v>0</v>
      </c>
      <c r="P52" s="304">
        <f t="shared" si="6"/>
        <v>0</v>
      </c>
      <c r="Q52" s="305">
        <f t="shared" si="6"/>
        <v>0</v>
      </c>
    </row>
    <row r="53" spans="2:17" ht="15" customHeight="1" x14ac:dyDescent="0.25">
      <c r="B53" s="332"/>
      <c r="C53" s="340"/>
      <c r="D53" s="344"/>
      <c r="E53" s="342">
        <v>0</v>
      </c>
      <c r="F53" s="342">
        <v>0</v>
      </c>
      <c r="G53" s="342">
        <v>0</v>
      </c>
      <c r="H53" s="342">
        <v>0</v>
      </c>
      <c r="I53" s="343">
        <v>0</v>
      </c>
      <c r="J53" s="280"/>
      <c r="K53" s="306"/>
      <c r="M53" s="303">
        <f t="shared" si="2"/>
        <v>0</v>
      </c>
      <c r="N53" s="304">
        <f t="shared" si="6"/>
        <v>0</v>
      </c>
      <c r="O53" s="304">
        <f t="shared" si="6"/>
        <v>0</v>
      </c>
      <c r="P53" s="304">
        <f t="shared" si="6"/>
        <v>0</v>
      </c>
      <c r="Q53" s="305">
        <f t="shared" si="6"/>
        <v>0</v>
      </c>
    </row>
    <row r="54" spans="2:17" ht="15" customHeight="1" x14ac:dyDescent="0.25">
      <c r="B54" s="332"/>
      <c r="C54" s="340"/>
      <c r="D54" s="344"/>
      <c r="E54" s="342">
        <v>0</v>
      </c>
      <c r="F54" s="342">
        <v>0</v>
      </c>
      <c r="G54" s="342">
        <v>0</v>
      </c>
      <c r="H54" s="342">
        <v>0</v>
      </c>
      <c r="I54" s="343">
        <v>0</v>
      </c>
      <c r="J54" s="280"/>
      <c r="K54" s="306"/>
      <c r="M54" s="303">
        <f t="shared" si="2"/>
        <v>0</v>
      </c>
      <c r="N54" s="304">
        <f t="shared" si="6"/>
        <v>0</v>
      </c>
      <c r="O54" s="304">
        <f t="shared" si="6"/>
        <v>0</v>
      </c>
      <c r="P54" s="304">
        <f t="shared" si="6"/>
        <v>0</v>
      </c>
      <c r="Q54" s="305">
        <f t="shared" si="6"/>
        <v>0</v>
      </c>
    </row>
    <row r="55" spans="2:17" ht="15" customHeight="1" x14ac:dyDescent="0.25">
      <c r="B55" s="332"/>
      <c r="C55" s="340"/>
      <c r="D55" s="344"/>
      <c r="E55" s="342">
        <v>0</v>
      </c>
      <c r="F55" s="342">
        <v>0</v>
      </c>
      <c r="G55" s="342">
        <v>0</v>
      </c>
      <c r="H55" s="342">
        <v>0</v>
      </c>
      <c r="I55" s="343">
        <v>0</v>
      </c>
      <c r="J55" s="280"/>
      <c r="K55" s="306"/>
      <c r="M55" s="303">
        <f t="shared" si="2"/>
        <v>0</v>
      </c>
      <c r="N55" s="304">
        <f t="shared" si="6"/>
        <v>0</v>
      </c>
      <c r="O55" s="304">
        <f t="shared" si="6"/>
        <v>0</v>
      </c>
      <c r="P55" s="304">
        <f t="shared" si="6"/>
        <v>0</v>
      </c>
      <c r="Q55" s="305">
        <f t="shared" si="6"/>
        <v>0</v>
      </c>
    </row>
    <row r="56" spans="2:17" ht="15" customHeight="1" x14ac:dyDescent="0.25">
      <c r="B56" s="332"/>
      <c r="C56" s="340"/>
      <c r="D56" s="344"/>
      <c r="E56" s="342">
        <v>0</v>
      </c>
      <c r="F56" s="342">
        <v>0</v>
      </c>
      <c r="G56" s="342">
        <v>0</v>
      </c>
      <c r="H56" s="342">
        <v>0</v>
      </c>
      <c r="I56" s="343">
        <v>0</v>
      </c>
      <c r="J56" s="280"/>
      <c r="K56" s="306"/>
      <c r="M56" s="303">
        <f t="shared" si="2"/>
        <v>0</v>
      </c>
      <c r="N56" s="304">
        <f t="shared" si="6"/>
        <v>0</v>
      </c>
      <c r="O56" s="304">
        <f t="shared" si="6"/>
        <v>0</v>
      </c>
      <c r="P56" s="304">
        <f t="shared" si="6"/>
        <v>0</v>
      </c>
      <c r="Q56" s="305">
        <f t="shared" si="6"/>
        <v>0</v>
      </c>
    </row>
    <row r="57" spans="2:17" ht="15" customHeight="1" x14ac:dyDescent="0.25">
      <c r="B57" s="332"/>
      <c r="C57" s="340"/>
      <c r="D57" s="344"/>
      <c r="E57" s="342">
        <v>0</v>
      </c>
      <c r="F57" s="342">
        <v>0</v>
      </c>
      <c r="G57" s="342">
        <v>0</v>
      </c>
      <c r="H57" s="342">
        <v>0</v>
      </c>
      <c r="I57" s="343">
        <v>0</v>
      </c>
      <c r="J57" s="280"/>
      <c r="K57" s="306"/>
      <c r="M57" s="303">
        <f t="shared" si="2"/>
        <v>0</v>
      </c>
      <c r="N57" s="304">
        <f t="shared" si="6"/>
        <v>0</v>
      </c>
      <c r="O57" s="304">
        <f t="shared" si="6"/>
        <v>0</v>
      </c>
      <c r="P57" s="304">
        <f t="shared" si="6"/>
        <v>0</v>
      </c>
      <c r="Q57" s="305">
        <f t="shared" si="6"/>
        <v>0</v>
      </c>
    </row>
    <row r="58" spans="2:17" ht="15" customHeight="1" x14ac:dyDescent="0.25">
      <c r="B58" s="332"/>
      <c r="C58" s="340"/>
      <c r="D58" s="344"/>
      <c r="E58" s="342">
        <v>0</v>
      </c>
      <c r="F58" s="342">
        <v>0</v>
      </c>
      <c r="G58" s="342">
        <v>0</v>
      </c>
      <c r="H58" s="342">
        <v>0</v>
      </c>
      <c r="I58" s="343">
        <v>0</v>
      </c>
      <c r="J58" s="280"/>
      <c r="K58" s="306"/>
      <c r="M58" s="303">
        <f t="shared" si="2"/>
        <v>0</v>
      </c>
      <c r="N58" s="304">
        <f t="shared" si="6"/>
        <v>0</v>
      </c>
      <c r="O58" s="304">
        <f t="shared" si="6"/>
        <v>0</v>
      </c>
      <c r="P58" s="304">
        <f t="shared" si="6"/>
        <v>0</v>
      </c>
      <c r="Q58" s="305">
        <f t="shared" si="6"/>
        <v>0</v>
      </c>
    </row>
    <row r="59" spans="2:17" ht="15" customHeight="1" x14ac:dyDescent="0.25">
      <c r="B59" s="332"/>
      <c r="C59" s="340"/>
      <c r="D59" s="344"/>
      <c r="E59" s="342">
        <v>0</v>
      </c>
      <c r="F59" s="342">
        <v>0</v>
      </c>
      <c r="G59" s="342">
        <v>0</v>
      </c>
      <c r="H59" s="342">
        <v>0</v>
      </c>
      <c r="I59" s="343">
        <v>0</v>
      </c>
      <c r="J59" s="280"/>
      <c r="K59" s="306"/>
      <c r="M59" s="303">
        <f t="shared" si="2"/>
        <v>0</v>
      </c>
      <c r="N59" s="304">
        <f t="shared" si="6"/>
        <v>0</v>
      </c>
      <c r="O59" s="304">
        <f t="shared" si="6"/>
        <v>0</v>
      </c>
      <c r="P59" s="304">
        <f t="shared" si="6"/>
        <v>0</v>
      </c>
      <c r="Q59" s="305">
        <f t="shared" si="6"/>
        <v>0</v>
      </c>
    </row>
    <row r="60" spans="2:17" ht="15" customHeight="1" x14ac:dyDescent="0.25">
      <c r="B60" s="332"/>
      <c r="C60" s="340"/>
      <c r="D60" s="344"/>
      <c r="E60" s="342">
        <v>0</v>
      </c>
      <c r="F60" s="342">
        <v>0</v>
      </c>
      <c r="G60" s="342">
        <v>0</v>
      </c>
      <c r="H60" s="342">
        <v>0</v>
      </c>
      <c r="I60" s="343">
        <v>0</v>
      </c>
      <c r="J60" s="280"/>
      <c r="K60" s="306"/>
      <c r="M60" s="303">
        <f t="shared" si="2"/>
        <v>0</v>
      </c>
      <c r="N60" s="304">
        <f t="shared" si="6"/>
        <v>0</v>
      </c>
      <c r="O60" s="304">
        <f t="shared" si="6"/>
        <v>0</v>
      </c>
      <c r="P60" s="304">
        <f t="shared" si="6"/>
        <v>0</v>
      </c>
      <c r="Q60" s="305">
        <f t="shared" si="6"/>
        <v>0</v>
      </c>
    </row>
    <row r="61" spans="2:17" ht="15" customHeight="1" x14ac:dyDescent="0.25">
      <c r="B61" s="332"/>
      <c r="C61" s="340"/>
      <c r="D61" s="344"/>
      <c r="E61" s="342">
        <v>0</v>
      </c>
      <c r="F61" s="342">
        <v>0</v>
      </c>
      <c r="G61" s="342">
        <v>0</v>
      </c>
      <c r="H61" s="342">
        <v>0</v>
      </c>
      <c r="I61" s="343">
        <v>0</v>
      </c>
      <c r="J61" s="280"/>
      <c r="K61" s="306"/>
      <c r="M61" s="303">
        <f t="shared" si="2"/>
        <v>0</v>
      </c>
      <c r="N61" s="304">
        <f t="shared" si="6"/>
        <v>0</v>
      </c>
      <c r="O61" s="304">
        <f t="shared" si="6"/>
        <v>0</v>
      </c>
      <c r="P61" s="304">
        <f t="shared" si="6"/>
        <v>0</v>
      </c>
      <c r="Q61" s="305">
        <f t="shared" si="6"/>
        <v>0</v>
      </c>
    </row>
    <row r="62" spans="2:17" ht="15" customHeight="1" x14ac:dyDescent="0.25">
      <c r="B62" s="332"/>
      <c r="C62" s="340"/>
      <c r="D62" s="344"/>
      <c r="E62" s="342">
        <v>0</v>
      </c>
      <c r="F62" s="342">
        <v>0</v>
      </c>
      <c r="G62" s="342">
        <v>0</v>
      </c>
      <c r="H62" s="342">
        <v>0</v>
      </c>
      <c r="I62" s="343">
        <v>0</v>
      </c>
      <c r="J62" s="280"/>
      <c r="K62" s="306"/>
      <c r="M62" s="303">
        <f t="shared" si="2"/>
        <v>0</v>
      </c>
      <c r="N62" s="304">
        <f t="shared" si="6"/>
        <v>0</v>
      </c>
      <c r="O62" s="304">
        <f t="shared" si="6"/>
        <v>0</v>
      </c>
      <c r="P62" s="304">
        <f t="shared" si="6"/>
        <v>0</v>
      </c>
      <c r="Q62" s="305">
        <f t="shared" si="6"/>
        <v>0</v>
      </c>
    </row>
    <row r="63" spans="2:17" ht="15" customHeight="1" x14ac:dyDescent="0.25">
      <c r="B63" s="332"/>
      <c r="C63" s="340"/>
      <c r="D63" s="344"/>
      <c r="E63" s="342">
        <v>0</v>
      </c>
      <c r="F63" s="342">
        <v>0</v>
      </c>
      <c r="G63" s="342">
        <v>0</v>
      </c>
      <c r="H63" s="342">
        <v>0</v>
      </c>
      <c r="I63" s="343">
        <v>0</v>
      </c>
      <c r="J63" s="280"/>
      <c r="K63" s="306"/>
      <c r="M63" s="303">
        <f t="shared" si="2"/>
        <v>0</v>
      </c>
      <c r="N63" s="304">
        <f t="shared" si="6"/>
        <v>0</v>
      </c>
      <c r="O63" s="304">
        <f t="shared" si="6"/>
        <v>0</v>
      </c>
      <c r="P63" s="304">
        <f t="shared" si="6"/>
        <v>0</v>
      </c>
      <c r="Q63" s="305">
        <f t="shared" si="6"/>
        <v>0</v>
      </c>
    </row>
    <row r="64" spans="2:17" ht="15" customHeight="1" x14ac:dyDescent="0.25">
      <c r="B64" s="332"/>
      <c r="C64" s="340"/>
      <c r="D64" s="344"/>
      <c r="E64" s="342">
        <v>0</v>
      </c>
      <c r="F64" s="342">
        <v>0</v>
      </c>
      <c r="G64" s="342">
        <v>0</v>
      </c>
      <c r="H64" s="342">
        <v>0</v>
      </c>
      <c r="I64" s="343">
        <v>0</v>
      </c>
      <c r="J64" s="280"/>
      <c r="K64" s="306"/>
      <c r="M64" s="303">
        <f t="shared" si="2"/>
        <v>0</v>
      </c>
      <c r="N64" s="304">
        <f t="shared" si="6"/>
        <v>0</v>
      </c>
      <c r="O64" s="304">
        <f t="shared" si="6"/>
        <v>0</v>
      </c>
      <c r="P64" s="304">
        <f t="shared" si="6"/>
        <v>0</v>
      </c>
      <c r="Q64" s="305">
        <f t="shared" si="6"/>
        <v>0</v>
      </c>
    </row>
    <row r="65" spans="2:17" ht="15" customHeight="1" x14ac:dyDescent="0.25">
      <c r="B65" s="332"/>
      <c r="C65" s="340"/>
      <c r="D65" s="344"/>
      <c r="E65" s="342">
        <v>0</v>
      </c>
      <c r="F65" s="342">
        <v>0</v>
      </c>
      <c r="G65" s="342">
        <v>0</v>
      </c>
      <c r="H65" s="342">
        <v>0</v>
      </c>
      <c r="I65" s="343">
        <v>0</v>
      </c>
      <c r="J65" s="280"/>
      <c r="K65" s="306"/>
      <c r="M65" s="303">
        <f t="shared" si="2"/>
        <v>0</v>
      </c>
      <c r="N65" s="304">
        <f t="shared" si="6"/>
        <v>0</v>
      </c>
      <c r="O65" s="304">
        <f t="shared" si="6"/>
        <v>0</v>
      </c>
      <c r="P65" s="304">
        <f t="shared" si="6"/>
        <v>0</v>
      </c>
      <c r="Q65" s="305">
        <f t="shared" si="6"/>
        <v>0</v>
      </c>
    </row>
    <row r="66" spans="2:17" ht="15" customHeight="1" x14ac:dyDescent="0.25">
      <c r="B66" s="332"/>
      <c r="C66" s="340"/>
      <c r="D66" s="344"/>
      <c r="E66" s="342">
        <v>0</v>
      </c>
      <c r="F66" s="342">
        <v>0</v>
      </c>
      <c r="G66" s="342">
        <v>0</v>
      </c>
      <c r="H66" s="342">
        <v>0</v>
      </c>
      <c r="I66" s="343">
        <v>0</v>
      </c>
      <c r="J66" s="280"/>
      <c r="K66" s="306"/>
      <c r="M66" s="303">
        <f t="shared" si="2"/>
        <v>0</v>
      </c>
      <c r="N66" s="304">
        <f t="shared" si="6"/>
        <v>0</v>
      </c>
      <c r="O66" s="304">
        <f t="shared" si="6"/>
        <v>0</v>
      </c>
      <c r="P66" s="304">
        <f t="shared" si="6"/>
        <v>0</v>
      </c>
      <c r="Q66" s="305">
        <f t="shared" si="6"/>
        <v>0</v>
      </c>
    </row>
    <row r="67" spans="2:17" ht="15" customHeight="1" thickBot="1" x14ac:dyDescent="0.3">
      <c r="B67" s="332"/>
      <c r="C67" s="340"/>
      <c r="D67" s="345"/>
      <c r="E67" s="342">
        <v>0</v>
      </c>
      <c r="F67" s="342">
        <v>0</v>
      </c>
      <c r="G67" s="342">
        <v>0</v>
      </c>
      <c r="H67" s="342">
        <v>0</v>
      </c>
      <c r="I67" s="343">
        <v>0</v>
      </c>
      <c r="J67" s="280"/>
      <c r="K67" s="308"/>
      <c r="M67" s="303">
        <f t="shared" si="2"/>
        <v>0</v>
      </c>
      <c r="N67" s="304">
        <f t="shared" si="6"/>
        <v>0</v>
      </c>
      <c r="O67" s="304">
        <f t="shared" si="6"/>
        <v>0</v>
      </c>
      <c r="P67" s="304">
        <f t="shared" si="6"/>
        <v>0</v>
      </c>
      <c r="Q67" s="305">
        <f t="shared" si="6"/>
        <v>0</v>
      </c>
    </row>
    <row r="68" spans="2:17" ht="15" customHeight="1" thickTop="1" thickBot="1" x14ac:dyDescent="0.3">
      <c r="B68" s="309" t="s">
        <v>215</v>
      </c>
      <c r="C68" s="310"/>
      <c r="D68" s="310"/>
      <c r="E68" s="311">
        <f>SUM(E10:E67)</f>
        <v>0</v>
      </c>
      <c r="F68" s="311">
        <f>SUM(F10:F67)</f>
        <v>0</v>
      </c>
      <c r="G68" s="311">
        <f>SUM(G10:G67)</f>
        <v>0</v>
      </c>
      <c r="H68" s="311">
        <f>SUM(H10:H67)</f>
        <v>0</v>
      </c>
      <c r="I68" s="312">
        <f>SUM(I10:I67)</f>
        <v>0</v>
      </c>
      <c r="J68" s="313"/>
      <c r="K68" s="314"/>
      <c r="M68" s="315">
        <f>SUM(M10:M67)</f>
        <v>0</v>
      </c>
      <c r="N68" s="316">
        <f>SUM(N10:N67)</f>
        <v>0</v>
      </c>
      <c r="O68" s="316">
        <f>SUM(O10:O67)</f>
        <v>0</v>
      </c>
      <c r="P68" s="316">
        <f>SUM(P10:P67)</f>
        <v>0</v>
      </c>
      <c r="Q68" s="317">
        <f>SUM(Q10:Q67)</f>
        <v>0</v>
      </c>
    </row>
    <row r="69" spans="2:17" ht="15" customHeight="1" x14ac:dyDescent="0.25">
      <c r="B69" s="318"/>
      <c r="C69" s="318"/>
      <c r="D69" s="318"/>
      <c r="E69" s="319"/>
      <c r="F69" s="319"/>
      <c r="G69" s="319"/>
      <c r="H69" s="319"/>
      <c r="I69" s="319"/>
      <c r="J69" s="320"/>
      <c r="K69" s="321"/>
    </row>
  </sheetData>
  <sheetProtection password="CE28" sheet="1" objects="1" scenarios="1" formatCells="0" formatColumns="0" formatRows="0" insertRows="0"/>
  <mergeCells count="8">
    <mergeCell ref="B3:Q3"/>
    <mergeCell ref="B4:B8"/>
    <mergeCell ref="C4:C8"/>
    <mergeCell ref="D4:D8"/>
    <mergeCell ref="E4:I4"/>
    <mergeCell ref="K4:K8"/>
    <mergeCell ref="M4:Q4"/>
    <mergeCell ref="M7:Q7"/>
  </mergeCells>
  <dataValidations count="1">
    <dataValidation type="list" allowBlank="1" showInputMessage="1" showErrorMessage="1" sqref="C10:C67">
      <formula1>Z_PositionsCategories</formula1>
    </dataValidation>
  </dataValidations>
  <printOptions horizontalCentered="1"/>
  <pageMargins left="0.2" right="0.1" top="0.5" bottom="0.25" header="0.3" footer="0.3"/>
  <pageSetup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60" zoomScaleNormal="100" workbookViewId="0">
      <selection activeCell="X26" sqref="X26"/>
    </sheetView>
  </sheetViews>
  <sheetFormatPr defaultRowHeight="15"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B2:AN203"/>
  <sheetViews>
    <sheetView view="pageBreakPreview" zoomScale="75" zoomScaleNormal="80" zoomScaleSheetLayoutView="75" workbookViewId="0">
      <pane xSplit="3" ySplit="16" topLeftCell="D17" activePane="bottomRight" state="frozen"/>
      <selection activeCell="D9" sqref="D9"/>
      <selection pane="topRight" activeCell="D9" sqref="D9"/>
      <selection pane="bottomLeft" activeCell="D9" sqref="D9"/>
      <selection pane="bottomRight" activeCell="D18" sqref="D18"/>
    </sheetView>
  </sheetViews>
  <sheetFormatPr defaultColWidth="9.140625" defaultRowHeight="15" customHeight="1" x14ac:dyDescent="0.25"/>
  <cols>
    <col min="1" max="1" width="2.7109375" style="1" customWidth="1"/>
    <col min="2" max="2" width="58.42578125" style="1" customWidth="1"/>
    <col min="3" max="3" width="2.7109375" style="2" customWidth="1"/>
    <col min="4" max="4" width="15.7109375" style="2" customWidth="1"/>
    <col min="5" max="5" width="2.7109375" style="2" customWidth="1"/>
    <col min="6" max="10" width="14.7109375" style="2" customWidth="1"/>
    <col min="11" max="11" width="1.7109375" style="2" customWidth="1"/>
    <col min="12" max="12" width="30.7109375" style="3" customWidth="1"/>
    <col min="13" max="21" width="9.140625" style="1" customWidth="1"/>
    <col min="22" max="26" width="9.7109375" style="4" customWidth="1"/>
    <col min="27" max="29" width="9.5703125" style="4" customWidth="1"/>
    <col min="30" max="39" width="9.140625" style="4" customWidth="1"/>
    <col min="40" max="40" width="9.85546875" style="4" bestFit="1" customWidth="1"/>
    <col min="41" max="42" width="9.85546875" style="1" bestFit="1" customWidth="1"/>
    <col min="43" max="44" width="11.5703125" style="1" bestFit="1" customWidth="1"/>
    <col min="45" max="16384" width="9.140625" style="1"/>
  </cols>
  <sheetData>
    <row r="2" spans="2:24" s="1" customFormat="1" ht="15" hidden="1" customHeight="1" x14ac:dyDescent="0.25">
      <c r="C2" s="2"/>
      <c r="D2" s="2"/>
      <c r="E2" s="2"/>
      <c r="F2" s="2"/>
      <c r="G2" s="2"/>
      <c r="H2" s="2"/>
      <c r="I2" s="2"/>
      <c r="J2" s="2"/>
      <c r="K2" s="2"/>
      <c r="L2" s="3"/>
      <c r="V2" s="4"/>
      <c r="W2" s="4"/>
      <c r="X2" s="4"/>
    </row>
    <row r="3" spans="2:24" s="1" customFormat="1" ht="15" hidden="1" customHeight="1" x14ac:dyDescent="0.25">
      <c r="C3" s="2"/>
      <c r="D3" s="2"/>
      <c r="E3" s="2"/>
      <c r="F3" s="2"/>
      <c r="G3" s="2"/>
      <c r="H3" s="2"/>
      <c r="I3" s="2"/>
      <c r="J3" s="2"/>
      <c r="K3" s="2"/>
      <c r="L3" s="3"/>
      <c r="V3" s="4"/>
      <c r="W3" s="4"/>
      <c r="X3" s="4"/>
    </row>
    <row r="4" spans="2:24" s="1" customFormat="1" ht="9.75" customHeight="1" x14ac:dyDescent="0.25">
      <c r="D4" s="2"/>
      <c r="E4" s="2"/>
      <c r="F4" s="2"/>
      <c r="G4" s="2"/>
      <c r="H4" s="2"/>
      <c r="I4" s="2"/>
      <c r="J4" s="2"/>
      <c r="K4" s="2"/>
      <c r="L4" s="3"/>
      <c r="V4" s="4"/>
      <c r="W4" s="4"/>
      <c r="X4" s="4"/>
    </row>
    <row r="5" spans="2:24" s="1" customFormat="1" ht="23.25" x14ac:dyDescent="0.25">
      <c r="B5" s="444" t="str">
        <f>Z_SchoolName</f>
        <v>Enter School Name Here</v>
      </c>
      <c r="C5" s="444"/>
      <c r="D5" s="444"/>
      <c r="E5" s="444"/>
      <c r="F5" s="444"/>
      <c r="G5" s="444"/>
      <c r="H5" s="444"/>
      <c r="I5" s="444"/>
      <c r="J5" s="444"/>
      <c r="K5" s="444"/>
      <c r="L5" s="444"/>
      <c r="V5" s="4"/>
      <c r="W5" s="4"/>
      <c r="X5" s="4"/>
    </row>
    <row r="6" spans="2:24" s="1" customFormat="1" ht="21" x14ac:dyDescent="0.25">
      <c r="B6" s="445" t="s">
        <v>110</v>
      </c>
      <c r="C6" s="445"/>
      <c r="D6" s="445"/>
      <c r="E6" s="445"/>
      <c r="F6" s="445"/>
      <c r="G6" s="445"/>
      <c r="H6" s="445"/>
      <c r="I6" s="445"/>
      <c r="J6" s="445"/>
      <c r="K6" s="445"/>
      <c r="L6" s="445"/>
      <c r="V6" s="4"/>
      <c r="W6" s="4"/>
      <c r="X6" s="4"/>
    </row>
    <row r="7" spans="2:24" s="4" customFormat="1" ht="15" customHeight="1" x14ac:dyDescent="0.25">
      <c r="B7" s="5"/>
      <c r="C7" s="2"/>
      <c r="D7" s="6"/>
      <c r="E7" s="6"/>
      <c r="F7" s="7"/>
      <c r="G7" s="7"/>
      <c r="H7" s="7"/>
      <c r="I7" s="7"/>
      <c r="J7" s="7"/>
      <c r="K7" s="7"/>
      <c r="M7" s="1"/>
      <c r="N7" s="1"/>
      <c r="O7" s="1"/>
      <c r="P7" s="1"/>
      <c r="Q7" s="1"/>
      <c r="R7" s="1"/>
      <c r="S7" s="1"/>
      <c r="T7" s="1"/>
      <c r="U7" s="1"/>
    </row>
    <row r="8" spans="2:24" s="4" customFormat="1" ht="15" customHeight="1" x14ac:dyDescent="0.25">
      <c r="B8" s="58" t="s">
        <v>111</v>
      </c>
      <c r="C8" s="8"/>
      <c r="D8" s="7"/>
      <c r="E8" s="2"/>
      <c r="F8" s="7"/>
      <c r="G8" s="7"/>
      <c r="H8" s="7"/>
      <c r="I8" s="7"/>
      <c r="J8" s="7"/>
      <c r="K8" s="6"/>
      <c r="L8" s="13" t="s">
        <v>114</v>
      </c>
      <c r="M8" s="2"/>
      <c r="N8" s="2"/>
      <c r="O8" s="2"/>
      <c r="P8" s="2"/>
      <c r="Q8" s="2"/>
      <c r="R8" s="2"/>
      <c r="S8" s="2"/>
      <c r="T8" s="2"/>
      <c r="U8" s="2"/>
      <c r="V8" s="9"/>
      <c r="W8" s="9"/>
      <c r="X8" s="9"/>
    </row>
    <row r="9" spans="2:24" s="4" customFormat="1" ht="15" customHeight="1" x14ac:dyDescent="0.25">
      <c r="B9" s="10" t="s">
        <v>40</v>
      </c>
      <c r="C9" s="11"/>
      <c r="D9" s="46">
        <f>D90</f>
        <v>0</v>
      </c>
      <c r="E9" s="1"/>
      <c r="F9" s="46">
        <f>F90</f>
        <v>0</v>
      </c>
      <c r="G9" s="46">
        <f>G90</f>
        <v>0</v>
      </c>
      <c r="H9" s="192">
        <f>IF($G$9&gt;0,SUM(G9-F9),0)</f>
        <v>0</v>
      </c>
      <c r="I9" s="46">
        <f>F9-D9</f>
        <v>0</v>
      </c>
      <c r="J9" s="192">
        <f>IF($G$9&gt;0,SUM(G9-D9),0)</f>
        <v>0</v>
      </c>
      <c r="K9" s="12"/>
      <c r="L9" s="267"/>
      <c r="M9" s="1"/>
      <c r="N9" s="1"/>
      <c r="O9" s="1"/>
      <c r="P9" s="1"/>
      <c r="Q9" s="1"/>
      <c r="R9" s="1"/>
      <c r="S9" s="1"/>
      <c r="T9" s="1"/>
      <c r="U9" s="1"/>
      <c r="V9" s="9"/>
      <c r="W9" s="9"/>
      <c r="X9" s="9"/>
    </row>
    <row r="10" spans="2:24" s="4" customFormat="1" ht="15" customHeight="1" x14ac:dyDescent="0.25">
      <c r="B10" s="10" t="s">
        <v>41</v>
      </c>
      <c r="C10" s="11"/>
      <c r="D10" s="47">
        <f>D197</f>
        <v>0</v>
      </c>
      <c r="E10" s="1"/>
      <c r="F10" s="47">
        <f>F197</f>
        <v>0</v>
      </c>
      <c r="G10" s="47">
        <f>G197</f>
        <v>0</v>
      </c>
      <c r="H10" s="192">
        <f t="shared" ref="H10:H13" si="0">IF($G$9&gt;0,SUM(G10-F10),0)</f>
        <v>0</v>
      </c>
      <c r="I10" s="46">
        <f>F10-D10</f>
        <v>0</v>
      </c>
      <c r="J10" s="192">
        <f t="shared" ref="J10:J13" si="1">IF($G$9&gt;0,SUM(G10-D10),0)</f>
        <v>0</v>
      </c>
      <c r="K10" s="12"/>
      <c r="L10" s="267"/>
      <c r="M10" s="1"/>
      <c r="N10" s="1"/>
      <c r="O10" s="1"/>
      <c r="P10" s="1"/>
      <c r="Q10" s="1"/>
      <c r="R10" s="1"/>
      <c r="S10" s="1"/>
      <c r="T10" s="1"/>
      <c r="U10" s="1"/>
      <c r="V10" s="9"/>
      <c r="W10" s="9"/>
      <c r="X10" s="9"/>
    </row>
    <row r="11" spans="2:24" s="4" customFormat="1" ht="15" customHeight="1" x14ac:dyDescent="0.25">
      <c r="B11" s="10" t="s">
        <v>42</v>
      </c>
      <c r="C11" s="11"/>
      <c r="D11" s="47">
        <f>D9-D10</f>
        <v>0</v>
      </c>
      <c r="E11" s="1"/>
      <c r="F11" s="47">
        <f>F9-F10</f>
        <v>0</v>
      </c>
      <c r="G11" s="47">
        <f>G9-G10</f>
        <v>0</v>
      </c>
      <c r="H11" s="192">
        <f t="shared" si="0"/>
        <v>0</v>
      </c>
      <c r="I11" s="46">
        <f>F11-D11</f>
        <v>0</v>
      </c>
      <c r="J11" s="192">
        <f t="shared" si="1"/>
        <v>0</v>
      </c>
      <c r="K11" s="12"/>
      <c r="L11" s="267"/>
      <c r="M11" s="1"/>
      <c r="N11" s="1"/>
      <c r="O11" s="1"/>
      <c r="P11" s="1"/>
      <c r="Q11" s="1"/>
      <c r="R11" s="1"/>
      <c r="S11" s="1"/>
      <c r="T11" s="1"/>
      <c r="U11" s="1"/>
      <c r="V11" s="9"/>
      <c r="W11" s="9"/>
      <c r="X11" s="9"/>
    </row>
    <row r="12" spans="2:24" s="4" customFormat="1" ht="15" customHeight="1" x14ac:dyDescent="0.25">
      <c r="B12" s="10" t="s">
        <v>112</v>
      </c>
      <c r="C12" s="11"/>
      <c r="D12" s="47">
        <f>IFERROR(IF(X_Enrollment_PY&gt;0,D9/X_Enrollment_PY,0),0)</f>
        <v>0</v>
      </c>
      <c r="E12" s="1"/>
      <c r="F12" s="47">
        <f>IFERROR(IF(X_Enrollment_OB&gt;0,F9/X_Enrollment_OB,0),0)</f>
        <v>0</v>
      </c>
      <c r="G12" s="47">
        <f>IFERROR(IF(X_Enrollment_CB&gt;0,G9/X_Enrollment_CB,0),0)</f>
        <v>0</v>
      </c>
      <c r="H12" s="192">
        <f t="shared" si="0"/>
        <v>0</v>
      </c>
      <c r="I12" s="46">
        <f t="shared" ref="I12:I13" si="2">F12-D12</f>
        <v>0</v>
      </c>
      <c r="J12" s="192">
        <f t="shared" si="1"/>
        <v>0</v>
      </c>
      <c r="K12" s="12"/>
      <c r="L12" s="267"/>
      <c r="M12" s="1"/>
      <c r="N12" s="1"/>
      <c r="O12" s="1"/>
      <c r="P12" s="1"/>
      <c r="Q12" s="1"/>
      <c r="R12" s="1"/>
      <c r="S12" s="1"/>
      <c r="T12" s="1"/>
      <c r="U12" s="1"/>
      <c r="V12" s="9"/>
      <c r="W12" s="9"/>
      <c r="X12" s="9"/>
    </row>
    <row r="13" spans="2:24" s="4" customFormat="1" ht="15" customHeight="1" x14ac:dyDescent="0.25">
      <c r="B13" s="48" t="s">
        <v>113</v>
      </c>
      <c r="C13" s="15"/>
      <c r="D13" s="47">
        <f>IFERROR(IF(X_Enrollment_PY&gt;0,D10/X_Enrollment_PY,0),0)</f>
        <v>0</v>
      </c>
      <c r="E13" s="1"/>
      <c r="F13" s="47">
        <f>IFERROR(IF(X_Enrollment_OB&gt;0,F10/X_Enrollment_OB,0),0)</f>
        <v>0</v>
      </c>
      <c r="G13" s="47">
        <f>IFERROR(IF(X_Enrollment_CB&gt;0,G10/X_Enrollment_CB,0),0)</f>
        <v>0</v>
      </c>
      <c r="H13" s="192">
        <f t="shared" si="0"/>
        <v>0</v>
      </c>
      <c r="I13" s="46">
        <f t="shared" si="2"/>
        <v>0</v>
      </c>
      <c r="J13" s="192">
        <f t="shared" si="1"/>
        <v>0</v>
      </c>
      <c r="K13" s="12"/>
      <c r="L13" s="267"/>
      <c r="M13" s="1"/>
      <c r="N13" s="1"/>
      <c r="O13" s="1"/>
      <c r="P13" s="1"/>
      <c r="Q13" s="1"/>
      <c r="R13" s="1"/>
      <c r="S13" s="1"/>
      <c r="T13" s="1"/>
      <c r="U13" s="1"/>
      <c r="V13" s="9"/>
      <c r="W13" s="9"/>
      <c r="X13" s="9"/>
    </row>
    <row r="14" spans="2:24" s="114" customFormat="1" ht="60" customHeight="1" x14ac:dyDescent="0.25">
      <c r="B14" s="451" t="s">
        <v>225</v>
      </c>
      <c r="C14" s="451"/>
      <c r="D14" s="451"/>
      <c r="E14" s="451"/>
      <c r="F14" s="451"/>
      <c r="G14" s="451"/>
      <c r="H14" s="451"/>
      <c r="I14" s="451"/>
      <c r="J14" s="451"/>
      <c r="K14" s="111"/>
      <c r="L14" s="363"/>
      <c r="M14" s="112"/>
      <c r="N14" s="112"/>
      <c r="O14" s="112"/>
      <c r="P14" s="112"/>
      <c r="Q14" s="112"/>
      <c r="R14" s="112"/>
      <c r="S14" s="112"/>
      <c r="T14" s="112"/>
      <c r="U14" s="112"/>
      <c r="V14" s="113"/>
      <c r="W14" s="113"/>
      <c r="X14" s="113"/>
    </row>
    <row r="15" spans="2:24" s="4" customFormat="1" ht="15" customHeight="1" x14ac:dyDescent="0.25">
      <c r="B15" s="110"/>
      <c r="C15" s="2"/>
      <c r="D15" s="446" t="s">
        <v>115</v>
      </c>
      <c r="E15" s="204"/>
      <c r="F15" s="448" t="s">
        <v>43</v>
      </c>
      <c r="G15" s="449"/>
      <c r="H15" s="450"/>
      <c r="I15" s="448" t="s">
        <v>46</v>
      </c>
      <c r="J15" s="450"/>
      <c r="K15" s="12"/>
      <c r="L15" s="267"/>
      <c r="M15" s="1"/>
      <c r="N15" s="1"/>
      <c r="O15" s="1"/>
      <c r="P15" s="1"/>
      <c r="Q15" s="1"/>
      <c r="R15" s="1"/>
      <c r="S15" s="1"/>
      <c r="T15" s="1"/>
      <c r="U15" s="1"/>
      <c r="V15" s="9"/>
      <c r="W15" s="9"/>
      <c r="X15" s="9"/>
    </row>
    <row r="16" spans="2:24" s="4" customFormat="1" ht="15" customHeight="1" x14ac:dyDescent="0.25">
      <c r="B16" s="110"/>
      <c r="C16" s="2"/>
      <c r="D16" s="447"/>
      <c r="E16" s="204"/>
      <c r="F16" s="201" t="s">
        <v>44</v>
      </c>
      <c r="G16" s="226" t="s">
        <v>45</v>
      </c>
      <c r="H16" s="223" t="s">
        <v>46</v>
      </c>
      <c r="I16" s="227" t="s">
        <v>47</v>
      </c>
      <c r="J16" s="202" t="s">
        <v>48</v>
      </c>
      <c r="K16" s="12"/>
      <c r="L16" s="267"/>
      <c r="M16" s="1"/>
      <c r="N16" s="1"/>
      <c r="O16" s="1"/>
      <c r="P16" s="1"/>
      <c r="Q16" s="1"/>
      <c r="R16" s="1"/>
      <c r="S16" s="1"/>
      <c r="T16" s="1"/>
      <c r="U16" s="1"/>
      <c r="V16" s="9"/>
      <c r="W16" s="9"/>
      <c r="X16" s="9"/>
    </row>
    <row r="17" spans="2:21" s="4" customFormat="1" ht="15" customHeight="1" x14ac:dyDescent="0.25">
      <c r="B17" s="16"/>
      <c r="C17" s="17"/>
      <c r="D17" s="17"/>
      <c r="F17" s="17"/>
      <c r="G17" s="17"/>
      <c r="H17" s="17"/>
      <c r="I17" s="17"/>
      <c r="J17" s="17"/>
      <c r="K17" s="17"/>
      <c r="L17" s="364"/>
    </row>
    <row r="18" spans="2:21" s="4" customFormat="1" ht="15" customHeight="1" x14ac:dyDescent="0.25">
      <c r="B18" s="59" t="s">
        <v>49</v>
      </c>
      <c r="C18" s="2"/>
      <c r="D18" s="19"/>
      <c r="E18" s="1"/>
      <c r="F18" s="19"/>
      <c r="G18" s="19"/>
      <c r="H18" s="19"/>
      <c r="I18" s="19"/>
      <c r="J18" s="19"/>
      <c r="K18" s="20"/>
      <c r="L18" s="267"/>
      <c r="M18" s="1"/>
      <c r="N18" s="1"/>
      <c r="O18" s="1"/>
      <c r="P18" s="1"/>
      <c r="Q18" s="1"/>
      <c r="R18" s="1"/>
      <c r="S18" s="1"/>
      <c r="T18" s="1"/>
      <c r="U18" s="1"/>
    </row>
    <row r="19" spans="2:21" s="4" customFormat="1" ht="15" customHeight="1" x14ac:dyDescent="0.25">
      <c r="B19" s="21" t="s">
        <v>116</v>
      </c>
      <c r="C19" s="1"/>
      <c r="D19" s="19"/>
      <c r="E19" s="1"/>
      <c r="F19" s="19"/>
      <c r="G19" s="19"/>
      <c r="H19" s="19"/>
      <c r="I19" s="19"/>
      <c r="J19" s="19"/>
      <c r="K19" s="22"/>
      <c r="L19" s="267"/>
      <c r="M19" s="1"/>
      <c r="N19" s="1"/>
      <c r="O19" s="1"/>
      <c r="P19" s="1"/>
      <c r="Q19" s="1"/>
      <c r="R19" s="1"/>
      <c r="S19" s="1"/>
      <c r="T19" s="1"/>
      <c r="U19" s="1"/>
    </row>
    <row r="20" spans="2:21" s="4" customFormat="1" ht="15" customHeight="1" x14ac:dyDescent="0.25">
      <c r="B20" s="23" t="s">
        <v>117</v>
      </c>
      <c r="C20" s="1"/>
      <c r="D20" s="334">
        <v>0</v>
      </c>
      <c r="E20" s="1"/>
      <c r="F20" s="334">
        <v>0</v>
      </c>
      <c r="G20" s="334">
        <v>0</v>
      </c>
      <c r="H20" s="49">
        <f>IF($G$9&gt;0,SUM(G20-F20),0)</f>
        <v>0</v>
      </c>
      <c r="I20" s="49">
        <f>F20-D20</f>
        <v>0</v>
      </c>
      <c r="J20" s="49">
        <f>IF($G$9&gt;0,SUM(G20-D20),0)</f>
        <v>0</v>
      </c>
      <c r="K20" s="22"/>
      <c r="L20" s="267"/>
      <c r="M20" s="1"/>
      <c r="N20" s="1"/>
      <c r="O20" s="1"/>
      <c r="P20" s="1"/>
      <c r="Q20" s="1"/>
      <c r="R20" s="1"/>
      <c r="S20" s="1"/>
      <c r="T20" s="1"/>
      <c r="U20" s="1"/>
    </row>
    <row r="21" spans="2:21" s="4" customFormat="1" ht="15" customHeight="1" x14ac:dyDescent="0.25">
      <c r="B21" s="23" t="s">
        <v>118</v>
      </c>
      <c r="C21" s="1"/>
      <c r="D21" s="334">
        <v>0</v>
      </c>
      <c r="E21" s="1"/>
      <c r="F21" s="334">
        <v>0</v>
      </c>
      <c r="G21" s="334">
        <v>0</v>
      </c>
      <c r="H21" s="49">
        <f>IF($G$9&gt;0,SUM(G21-F21),0)</f>
        <v>0</v>
      </c>
      <c r="I21" s="49">
        <f t="shared" ref="I21:I22" si="3">F21-D21</f>
        <v>0</v>
      </c>
      <c r="J21" s="49">
        <f t="shared" ref="J21:J22" si="4">IF($G$9&gt;0,SUM(G21-D21),0)</f>
        <v>0</v>
      </c>
      <c r="K21" s="22"/>
      <c r="L21" s="267"/>
      <c r="M21" s="1"/>
      <c r="N21" s="1"/>
      <c r="O21" s="1"/>
      <c r="P21" s="1"/>
      <c r="Q21" s="1"/>
      <c r="R21" s="1"/>
      <c r="S21" s="1"/>
      <c r="T21" s="1"/>
      <c r="U21" s="1"/>
    </row>
    <row r="22" spans="2:21" s="4" customFormat="1" ht="15" customHeight="1" x14ac:dyDescent="0.25">
      <c r="B22" s="335" t="s">
        <v>119</v>
      </c>
      <c r="C22" s="1"/>
      <c r="D22" s="334">
        <v>0</v>
      </c>
      <c r="E22" s="1"/>
      <c r="F22" s="334">
        <v>0</v>
      </c>
      <c r="G22" s="334">
        <v>0</v>
      </c>
      <c r="H22" s="49">
        <f>IF($G$9&gt;0,SUM(G22-F22),0)</f>
        <v>0</v>
      </c>
      <c r="I22" s="49">
        <f t="shared" si="3"/>
        <v>0</v>
      </c>
      <c r="J22" s="49">
        <f t="shared" si="4"/>
        <v>0</v>
      </c>
      <c r="K22" s="22"/>
      <c r="L22" s="267"/>
      <c r="M22" s="1"/>
      <c r="N22" s="1"/>
      <c r="O22" s="1"/>
      <c r="P22" s="1"/>
      <c r="Q22" s="1"/>
      <c r="R22" s="1"/>
      <c r="S22" s="1"/>
      <c r="T22" s="1"/>
      <c r="U22" s="1"/>
    </row>
    <row r="23" spans="2:21" s="4" customFormat="1" ht="15" customHeight="1" thickBot="1" x14ac:dyDescent="0.3">
      <c r="B23" s="21" t="str">
        <f>"TOTAL "&amp;MID(B19,8,100)</f>
        <v>TOTAL LOCAL TAXES</v>
      </c>
      <c r="C23" s="1"/>
      <c r="D23" s="50">
        <f>SUM(D20:D22)</f>
        <v>0</v>
      </c>
      <c r="E23" s="1"/>
      <c r="F23" s="50">
        <f>SUM(F20:F22)</f>
        <v>0</v>
      </c>
      <c r="G23" s="50">
        <f>SUM(G20:G22)</f>
        <v>0</v>
      </c>
      <c r="H23" s="50">
        <f>SUM(H20:H22)</f>
        <v>0</v>
      </c>
      <c r="I23" s="50">
        <f>SUM(I20:I22)</f>
        <v>0</v>
      </c>
      <c r="J23" s="52">
        <f>SUM(J20:J22)</f>
        <v>0</v>
      </c>
      <c r="K23" s="22"/>
      <c r="L23" s="267"/>
      <c r="M23" s="1"/>
      <c r="N23" s="1"/>
      <c r="O23" s="1"/>
      <c r="P23" s="1"/>
      <c r="Q23" s="1"/>
      <c r="R23" s="1"/>
      <c r="S23" s="1"/>
      <c r="T23" s="1"/>
      <c r="U23" s="1"/>
    </row>
    <row r="24" spans="2:21" s="4" customFormat="1" ht="6" customHeight="1" thickTop="1" x14ac:dyDescent="0.25">
      <c r="B24" s="23"/>
      <c r="C24" s="1"/>
      <c r="D24" s="19"/>
      <c r="E24" s="1"/>
      <c r="F24" s="19"/>
      <c r="G24" s="19"/>
      <c r="H24" s="19"/>
      <c r="I24" s="19"/>
      <c r="J24" s="19"/>
      <c r="K24" s="22"/>
      <c r="L24" s="267"/>
      <c r="M24" s="1"/>
      <c r="N24" s="1"/>
      <c r="O24" s="1"/>
      <c r="P24" s="1"/>
      <c r="Q24" s="1"/>
      <c r="R24" s="1"/>
      <c r="S24" s="1"/>
      <c r="T24" s="1"/>
      <c r="U24" s="1"/>
    </row>
    <row r="25" spans="2:21" s="4" customFormat="1" ht="15" customHeight="1" x14ac:dyDescent="0.25">
      <c r="B25" s="21" t="s">
        <v>120</v>
      </c>
      <c r="C25" s="1"/>
      <c r="D25" s="19"/>
      <c r="E25" s="1"/>
      <c r="F25" s="19"/>
      <c r="G25" s="19"/>
      <c r="H25" s="19"/>
      <c r="I25" s="19"/>
      <c r="J25" s="19"/>
      <c r="K25" s="22"/>
      <c r="L25" s="267"/>
      <c r="M25" s="1"/>
      <c r="N25" s="1"/>
      <c r="O25" s="1"/>
      <c r="P25" s="1"/>
      <c r="Q25" s="1"/>
      <c r="R25" s="1"/>
      <c r="S25" s="1"/>
      <c r="T25" s="1"/>
      <c r="U25" s="1"/>
    </row>
    <row r="26" spans="2:21" s="4" customFormat="1" ht="15" customHeight="1" x14ac:dyDescent="0.25">
      <c r="B26" s="23" t="s">
        <v>121</v>
      </c>
      <c r="C26" s="1"/>
      <c r="D26" s="334">
        <v>0</v>
      </c>
      <c r="E26" s="1"/>
      <c r="F26" s="334">
        <v>0</v>
      </c>
      <c r="G26" s="334">
        <v>0</v>
      </c>
      <c r="H26" s="49">
        <f>IF($G$9&gt;0,SUM(G26-F26),0)</f>
        <v>0</v>
      </c>
      <c r="I26" s="49">
        <f t="shared" ref="I26:I28" si="5">F26-D26</f>
        <v>0</v>
      </c>
      <c r="J26" s="49">
        <f t="shared" ref="J26:J28" si="6">IF($G$9&gt;0,SUM(G26-D26),0)</f>
        <v>0</v>
      </c>
      <c r="K26" s="22"/>
      <c r="L26" s="267"/>
      <c r="M26" s="1"/>
      <c r="N26" s="1"/>
      <c r="O26" s="1"/>
      <c r="P26" s="1"/>
      <c r="Q26" s="1"/>
      <c r="R26" s="1"/>
      <c r="S26" s="1"/>
      <c r="T26" s="1"/>
      <c r="U26" s="1"/>
    </row>
    <row r="27" spans="2:21" s="4" customFormat="1" ht="15" customHeight="1" x14ac:dyDescent="0.25">
      <c r="B27" s="23" t="s">
        <v>122</v>
      </c>
      <c r="C27" s="1"/>
      <c r="D27" s="334">
        <v>0</v>
      </c>
      <c r="E27" s="1"/>
      <c r="F27" s="334">
        <v>0</v>
      </c>
      <c r="G27" s="334">
        <v>0</v>
      </c>
      <c r="H27" s="49">
        <f>IF($G$9&gt;0,SUM(G27-F27),0)</f>
        <v>0</v>
      </c>
      <c r="I27" s="49">
        <f t="shared" si="5"/>
        <v>0</v>
      </c>
      <c r="J27" s="49">
        <f t="shared" si="6"/>
        <v>0</v>
      </c>
      <c r="K27" s="22"/>
      <c r="L27" s="267"/>
      <c r="M27" s="1"/>
      <c r="N27" s="1"/>
      <c r="O27" s="1"/>
      <c r="P27" s="1"/>
      <c r="Q27" s="1"/>
      <c r="R27" s="1"/>
      <c r="S27" s="1"/>
      <c r="T27" s="1"/>
      <c r="U27" s="1"/>
    </row>
    <row r="28" spans="2:21" s="4" customFormat="1" ht="15" customHeight="1" x14ac:dyDescent="0.25">
      <c r="B28" s="335" t="s">
        <v>123</v>
      </c>
      <c r="C28" s="1"/>
      <c r="D28" s="334">
        <v>0</v>
      </c>
      <c r="E28" s="1"/>
      <c r="F28" s="334">
        <v>0</v>
      </c>
      <c r="G28" s="334">
        <v>0</v>
      </c>
      <c r="H28" s="49">
        <f>IF($G$9&gt;0,SUM(G28-F28),0)</f>
        <v>0</v>
      </c>
      <c r="I28" s="49">
        <f t="shared" si="5"/>
        <v>0</v>
      </c>
      <c r="J28" s="49">
        <f t="shared" si="6"/>
        <v>0</v>
      </c>
      <c r="K28" s="22"/>
      <c r="L28" s="267"/>
      <c r="M28" s="1"/>
      <c r="N28" s="1"/>
      <c r="O28" s="1"/>
      <c r="P28" s="1"/>
      <c r="Q28" s="1"/>
      <c r="R28" s="1"/>
      <c r="S28" s="1"/>
      <c r="T28" s="1"/>
      <c r="U28" s="1"/>
    </row>
    <row r="29" spans="2:21" s="4" customFormat="1" ht="15" customHeight="1" thickBot="1" x14ac:dyDescent="0.3">
      <c r="B29" s="21" t="str">
        <f>"TOTAL "&amp;MID(B25,8,100)</f>
        <v>TOTAL LOCAL SUPPORT - NON-TAX</v>
      </c>
      <c r="C29" s="1"/>
      <c r="D29" s="50">
        <f>SUM(D26:D28)</f>
        <v>0</v>
      </c>
      <c r="E29" s="1"/>
      <c r="F29" s="50">
        <f>SUM(F26:F28)</f>
        <v>0</v>
      </c>
      <c r="G29" s="50">
        <f>SUM(G26:G28)</f>
        <v>0</v>
      </c>
      <c r="H29" s="50">
        <f>SUM(H26:H28)</f>
        <v>0</v>
      </c>
      <c r="I29" s="50">
        <f>SUM(I26:I28)</f>
        <v>0</v>
      </c>
      <c r="J29" s="52">
        <f>SUM(J26:J28)</f>
        <v>0</v>
      </c>
      <c r="K29" s="22"/>
      <c r="L29" s="267"/>
      <c r="M29" s="1"/>
      <c r="N29" s="1"/>
      <c r="O29" s="1"/>
      <c r="P29" s="1"/>
      <c r="Q29" s="1"/>
      <c r="R29" s="1"/>
      <c r="S29" s="1"/>
      <c r="T29" s="1"/>
      <c r="U29" s="1"/>
    </row>
    <row r="30" spans="2:21" s="4" customFormat="1" ht="6" customHeight="1" thickTop="1" x14ac:dyDescent="0.25">
      <c r="B30" s="23"/>
      <c r="C30" s="1"/>
      <c r="D30" s="19"/>
      <c r="E30" s="1"/>
      <c r="F30" s="19"/>
      <c r="G30" s="19"/>
      <c r="H30" s="19"/>
      <c r="I30" s="19"/>
      <c r="J30" s="19"/>
      <c r="K30" s="22"/>
      <c r="L30" s="267"/>
      <c r="M30" s="1"/>
      <c r="N30" s="1"/>
      <c r="O30" s="1"/>
      <c r="P30" s="1"/>
      <c r="Q30" s="1"/>
      <c r="R30" s="1"/>
      <c r="S30" s="1"/>
      <c r="T30" s="1"/>
      <c r="U30" s="1"/>
    </row>
    <row r="31" spans="2:21" s="4" customFormat="1" ht="15" customHeight="1" x14ac:dyDescent="0.25">
      <c r="B31" s="21" t="s">
        <v>124</v>
      </c>
      <c r="C31" s="1"/>
      <c r="D31" s="19"/>
      <c r="E31" s="1"/>
      <c r="F31" s="19"/>
      <c r="G31" s="19"/>
      <c r="H31" s="19"/>
      <c r="I31" s="19"/>
      <c r="J31" s="19"/>
      <c r="K31" s="22"/>
      <c r="L31" s="267"/>
      <c r="M31" s="1"/>
      <c r="N31" s="1"/>
      <c r="O31" s="1"/>
      <c r="P31" s="1"/>
      <c r="Q31" s="1"/>
      <c r="R31" s="1"/>
      <c r="S31" s="1"/>
      <c r="T31" s="1"/>
      <c r="U31" s="1"/>
    </row>
    <row r="32" spans="2:21" s="4" customFormat="1" ht="15" customHeight="1" x14ac:dyDescent="0.25">
      <c r="B32" s="23" t="s">
        <v>125</v>
      </c>
      <c r="C32" s="1"/>
      <c r="D32" s="334">
        <v>0</v>
      </c>
      <c r="E32" s="1"/>
      <c r="F32" s="334">
        <v>0</v>
      </c>
      <c r="G32" s="334">
        <v>0</v>
      </c>
      <c r="H32" s="49">
        <f>IF($G$9&gt;0,SUM(G32-F32),0)</f>
        <v>0</v>
      </c>
      <c r="I32" s="49">
        <f t="shared" ref="I32:I34" si="7">F32-D32</f>
        <v>0</v>
      </c>
      <c r="J32" s="49">
        <f t="shared" ref="J32:J34" si="8">IF($G$9&gt;0,SUM(G32-D32),0)</f>
        <v>0</v>
      </c>
      <c r="K32" s="22"/>
      <c r="L32" s="267"/>
      <c r="M32" s="1"/>
      <c r="N32" s="1"/>
      <c r="O32" s="1"/>
      <c r="P32" s="1"/>
      <c r="Q32" s="1"/>
      <c r="R32" s="1"/>
      <c r="S32" s="1"/>
      <c r="T32" s="1"/>
      <c r="U32" s="1"/>
    </row>
    <row r="33" spans="2:21" s="4" customFormat="1" ht="15" customHeight="1" x14ac:dyDescent="0.25">
      <c r="B33" s="23" t="s">
        <v>126</v>
      </c>
      <c r="C33" s="1"/>
      <c r="D33" s="334">
        <v>0</v>
      </c>
      <c r="E33" s="1"/>
      <c r="F33" s="334">
        <v>0</v>
      </c>
      <c r="G33" s="334">
        <v>0</v>
      </c>
      <c r="H33" s="49">
        <f>IF($G$9&gt;0,SUM(G33-F33),0)</f>
        <v>0</v>
      </c>
      <c r="I33" s="49">
        <f t="shared" si="7"/>
        <v>0</v>
      </c>
      <c r="J33" s="49">
        <f t="shared" si="8"/>
        <v>0</v>
      </c>
      <c r="K33" s="22"/>
      <c r="L33" s="267"/>
      <c r="M33" s="1"/>
      <c r="N33" s="1"/>
      <c r="O33" s="1"/>
      <c r="P33" s="1"/>
      <c r="Q33" s="1"/>
      <c r="R33" s="1"/>
      <c r="S33" s="1"/>
      <c r="T33" s="1"/>
      <c r="U33" s="1"/>
    </row>
    <row r="34" spans="2:21" s="4" customFormat="1" ht="15" customHeight="1" x14ac:dyDescent="0.25">
      <c r="B34" s="335" t="s">
        <v>127</v>
      </c>
      <c r="C34" s="1"/>
      <c r="D34" s="334">
        <v>0</v>
      </c>
      <c r="E34" s="1"/>
      <c r="F34" s="334">
        <v>0</v>
      </c>
      <c r="G34" s="334">
        <v>0</v>
      </c>
      <c r="H34" s="49">
        <f>IF($G$9&gt;0,SUM(G34-F34),0)</f>
        <v>0</v>
      </c>
      <c r="I34" s="49">
        <f t="shared" si="7"/>
        <v>0</v>
      </c>
      <c r="J34" s="49">
        <f t="shared" si="8"/>
        <v>0</v>
      </c>
      <c r="K34" s="22"/>
      <c r="L34" s="267"/>
      <c r="M34" s="1"/>
      <c r="N34" s="1"/>
      <c r="O34" s="1"/>
      <c r="P34" s="1"/>
      <c r="Q34" s="1"/>
      <c r="R34" s="1"/>
      <c r="S34" s="1"/>
      <c r="T34" s="1"/>
      <c r="U34" s="1"/>
    </row>
    <row r="35" spans="2:21" s="4" customFormat="1" ht="15" customHeight="1" thickBot="1" x14ac:dyDescent="0.3">
      <c r="B35" s="21" t="str">
        <f>"TOTAL "&amp;MID(B31,8,100)</f>
        <v>TOTAL STATE REVENUE - GENERAL PURPOSE</v>
      </c>
      <c r="C35" s="1"/>
      <c r="D35" s="50">
        <f>SUM(D32:D34)</f>
        <v>0</v>
      </c>
      <c r="E35" s="1"/>
      <c r="F35" s="50">
        <f>SUM(F32:F34)</f>
        <v>0</v>
      </c>
      <c r="G35" s="50">
        <f>SUM(G32:G34)</f>
        <v>0</v>
      </c>
      <c r="H35" s="50">
        <f>SUM(H32:H34)</f>
        <v>0</v>
      </c>
      <c r="I35" s="50">
        <f>SUM(I32:I34)</f>
        <v>0</v>
      </c>
      <c r="J35" s="52">
        <f>SUM(J32:J34)</f>
        <v>0</v>
      </c>
      <c r="K35" s="22"/>
      <c r="L35" s="267"/>
      <c r="M35" s="1"/>
      <c r="N35" s="1"/>
      <c r="O35" s="1"/>
      <c r="P35" s="1"/>
      <c r="Q35" s="1"/>
      <c r="R35" s="1"/>
      <c r="S35" s="1"/>
      <c r="T35" s="1"/>
      <c r="U35" s="1"/>
    </row>
    <row r="36" spans="2:21" s="4" customFormat="1" ht="6" customHeight="1" thickTop="1" x14ac:dyDescent="0.25">
      <c r="B36" s="23"/>
      <c r="C36" s="1"/>
      <c r="D36" s="19"/>
      <c r="E36" s="1"/>
      <c r="F36" s="19"/>
      <c r="G36" s="19"/>
      <c r="H36" s="19"/>
      <c r="I36" s="19"/>
      <c r="J36" s="19"/>
      <c r="K36" s="22"/>
      <c r="L36" s="267"/>
      <c r="M36" s="1"/>
      <c r="N36" s="1"/>
      <c r="O36" s="1"/>
      <c r="P36" s="1"/>
      <c r="Q36" s="1"/>
      <c r="R36" s="1"/>
      <c r="S36" s="1"/>
      <c r="T36" s="1"/>
      <c r="U36" s="1"/>
    </row>
    <row r="37" spans="2:21" s="4" customFormat="1" ht="15" customHeight="1" x14ac:dyDescent="0.25">
      <c r="B37" s="21" t="s">
        <v>128</v>
      </c>
      <c r="C37" s="1"/>
      <c r="D37" s="19"/>
      <c r="E37" s="1"/>
      <c r="F37" s="19"/>
      <c r="G37" s="19"/>
      <c r="H37" s="19"/>
      <c r="I37" s="19"/>
      <c r="J37" s="19"/>
      <c r="K37" s="22"/>
      <c r="L37" s="267"/>
      <c r="M37" s="1"/>
      <c r="N37" s="1"/>
      <c r="O37" s="1"/>
      <c r="P37" s="1"/>
      <c r="Q37" s="1"/>
      <c r="R37" s="1"/>
      <c r="S37" s="1"/>
      <c r="T37" s="1"/>
      <c r="U37" s="1"/>
    </row>
    <row r="38" spans="2:21" s="4" customFormat="1" ht="15" customHeight="1" x14ac:dyDescent="0.25">
      <c r="B38" s="23" t="s">
        <v>129</v>
      </c>
      <c r="C38" s="1"/>
      <c r="D38" s="334">
        <v>0</v>
      </c>
      <c r="E38" s="1"/>
      <c r="F38" s="334">
        <v>0</v>
      </c>
      <c r="G38" s="334">
        <v>0</v>
      </c>
      <c r="H38" s="49">
        <f t="shared" ref="H38:H44" si="9">IF($G$9&gt;0,SUM(G38-F38),0)</f>
        <v>0</v>
      </c>
      <c r="I38" s="49">
        <f t="shared" ref="I38:I44" si="10">F38-D38</f>
        <v>0</v>
      </c>
      <c r="J38" s="49">
        <f t="shared" ref="J38:J44" si="11">IF($G$9&gt;0,SUM(G38-D38),0)</f>
        <v>0</v>
      </c>
      <c r="K38" s="22"/>
      <c r="L38" s="267"/>
      <c r="M38" s="1"/>
      <c r="N38" s="1"/>
      <c r="O38" s="1"/>
      <c r="P38" s="1"/>
      <c r="Q38" s="1"/>
      <c r="R38" s="1"/>
      <c r="S38" s="1"/>
      <c r="T38" s="1"/>
      <c r="U38" s="1"/>
    </row>
    <row r="39" spans="2:21" s="4" customFormat="1" ht="15" customHeight="1" x14ac:dyDescent="0.25">
      <c r="B39" s="23" t="s">
        <v>130</v>
      </c>
      <c r="C39" s="1"/>
      <c r="D39" s="334">
        <v>0</v>
      </c>
      <c r="E39" s="1"/>
      <c r="F39" s="334">
        <v>0</v>
      </c>
      <c r="G39" s="334">
        <v>0</v>
      </c>
      <c r="H39" s="49">
        <f t="shared" si="9"/>
        <v>0</v>
      </c>
      <c r="I39" s="49">
        <f t="shared" si="10"/>
        <v>0</v>
      </c>
      <c r="J39" s="49">
        <f t="shared" si="11"/>
        <v>0</v>
      </c>
      <c r="K39" s="22"/>
      <c r="L39" s="267"/>
      <c r="M39" s="1"/>
      <c r="N39" s="1"/>
      <c r="O39" s="1"/>
      <c r="P39" s="1"/>
      <c r="Q39" s="1"/>
      <c r="R39" s="1"/>
      <c r="S39" s="1"/>
      <c r="T39" s="1"/>
      <c r="U39" s="1"/>
    </row>
    <row r="40" spans="2:21" s="4" customFormat="1" ht="15" customHeight="1" x14ac:dyDescent="0.25">
      <c r="B40" s="23" t="s">
        <v>131</v>
      </c>
      <c r="C40" s="1"/>
      <c r="D40" s="334">
        <v>0</v>
      </c>
      <c r="E40" s="1"/>
      <c r="F40" s="334">
        <v>0</v>
      </c>
      <c r="G40" s="334">
        <v>0</v>
      </c>
      <c r="H40" s="49">
        <f t="shared" si="9"/>
        <v>0</v>
      </c>
      <c r="I40" s="49">
        <f t="shared" si="10"/>
        <v>0</v>
      </c>
      <c r="J40" s="49">
        <f t="shared" si="11"/>
        <v>0</v>
      </c>
      <c r="K40" s="22"/>
      <c r="L40" s="267"/>
      <c r="M40" s="1"/>
      <c r="N40" s="1"/>
      <c r="O40" s="1"/>
      <c r="P40" s="1"/>
      <c r="Q40" s="1"/>
      <c r="R40" s="1"/>
      <c r="S40" s="1"/>
      <c r="T40" s="1"/>
      <c r="U40" s="1"/>
    </row>
    <row r="41" spans="2:21" s="4" customFormat="1" ht="15" customHeight="1" x14ac:dyDescent="0.25">
      <c r="B41" s="23" t="s">
        <v>132</v>
      </c>
      <c r="C41" s="1"/>
      <c r="D41" s="334">
        <v>0</v>
      </c>
      <c r="E41" s="1"/>
      <c r="F41" s="334">
        <v>0</v>
      </c>
      <c r="G41" s="334">
        <v>0</v>
      </c>
      <c r="H41" s="49">
        <f t="shared" si="9"/>
        <v>0</v>
      </c>
      <c r="I41" s="49">
        <f t="shared" si="10"/>
        <v>0</v>
      </c>
      <c r="J41" s="49">
        <f t="shared" si="11"/>
        <v>0</v>
      </c>
      <c r="K41" s="22"/>
      <c r="L41" s="267"/>
      <c r="M41" s="1"/>
      <c r="N41" s="1"/>
      <c r="O41" s="1"/>
      <c r="P41" s="1"/>
      <c r="Q41" s="1"/>
      <c r="R41" s="1"/>
      <c r="S41" s="1"/>
      <c r="T41" s="1"/>
      <c r="U41" s="1"/>
    </row>
    <row r="42" spans="2:21" s="4" customFormat="1" ht="15" customHeight="1" x14ac:dyDescent="0.25">
      <c r="B42" s="23" t="s">
        <v>376</v>
      </c>
      <c r="C42" s="1"/>
      <c r="D42" s="334">
        <v>0</v>
      </c>
      <c r="E42" s="1"/>
      <c r="F42" s="334">
        <v>0</v>
      </c>
      <c r="G42" s="334">
        <v>0</v>
      </c>
      <c r="H42" s="49">
        <f t="shared" ref="H42" si="12">IF($G$9&gt;0,SUM(G42-F42),0)</f>
        <v>0</v>
      </c>
      <c r="I42" s="49">
        <f t="shared" ref="I42" si="13">F42-D42</f>
        <v>0</v>
      </c>
      <c r="J42" s="49">
        <f t="shared" ref="J42" si="14">IF($G$9&gt;0,SUM(G42-D42),0)</f>
        <v>0</v>
      </c>
      <c r="K42" s="22"/>
      <c r="L42" s="267"/>
      <c r="M42" s="1"/>
      <c r="N42" s="1"/>
      <c r="O42" s="1"/>
      <c r="P42" s="1"/>
      <c r="Q42" s="1"/>
      <c r="R42" s="1"/>
      <c r="S42" s="1"/>
      <c r="T42" s="1"/>
      <c r="U42" s="1"/>
    </row>
    <row r="43" spans="2:21" s="4" customFormat="1" ht="15" customHeight="1" x14ac:dyDescent="0.25">
      <c r="B43" s="23" t="s">
        <v>133</v>
      </c>
      <c r="C43" s="1"/>
      <c r="D43" s="334">
        <v>0</v>
      </c>
      <c r="E43" s="1"/>
      <c r="F43" s="334">
        <v>0</v>
      </c>
      <c r="G43" s="334">
        <v>0</v>
      </c>
      <c r="H43" s="49">
        <f t="shared" si="9"/>
        <v>0</v>
      </c>
      <c r="I43" s="49">
        <f t="shared" si="10"/>
        <v>0</v>
      </c>
      <c r="J43" s="49">
        <f t="shared" si="11"/>
        <v>0</v>
      </c>
      <c r="K43" s="22"/>
      <c r="L43" s="267"/>
      <c r="M43" s="1"/>
      <c r="N43" s="1"/>
      <c r="O43" s="1"/>
      <c r="P43" s="1"/>
      <c r="Q43" s="1"/>
      <c r="R43" s="1"/>
      <c r="S43" s="1"/>
      <c r="T43" s="1"/>
      <c r="U43" s="1"/>
    </row>
    <row r="44" spans="2:21" s="4" customFormat="1" ht="15" customHeight="1" x14ac:dyDescent="0.25">
      <c r="B44" s="335" t="s">
        <v>134</v>
      </c>
      <c r="C44" s="1"/>
      <c r="D44" s="334">
        <v>0</v>
      </c>
      <c r="E44" s="1"/>
      <c r="F44" s="334">
        <v>0</v>
      </c>
      <c r="G44" s="334">
        <v>0</v>
      </c>
      <c r="H44" s="49">
        <f t="shared" si="9"/>
        <v>0</v>
      </c>
      <c r="I44" s="49">
        <f t="shared" si="10"/>
        <v>0</v>
      </c>
      <c r="J44" s="49">
        <f t="shared" si="11"/>
        <v>0</v>
      </c>
      <c r="K44" s="22"/>
      <c r="L44" s="267"/>
      <c r="M44" s="1"/>
      <c r="N44" s="1"/>
      <c r="O44" s="1"/>
      <c r="P44" s="1"/>
      <c r="Q44" s="1"/>
      <c r="R44" s="1"/>
      <c r="S44" s="1"/>
      <c r="T44" s="1"/>
      <c r="U44" s="1"/>
    </row>
    <row r="45" spans="2:21" s="4" customFormat="1" ht="15" customHeight="1" thickBot="1" x14ac:dyDescent="0.3">
      <c r="B45" s="21" t="str">
        <f>"TOTAL "&amp;MID(B37,8,100)</f>
        <v>TOTAL STATE REVENUE - SPECIAL PURPOSE</v>
      </c>
      <c r="C45" s="1"/>
      <c r="D45" s="50">
        <f>SUM(D38:D44)</f>
        <v>0</v>
      </c>
      <c r="E45" s="1"/>
      <c r="F45" s="50">
        <f>SUM(F38:F44)</f>
        <v>0</v>
      </c>
      <c r="G45" s="50">
        <f>SUM(G38:G44)</f>
        <v>0</v>
      </c>
      <c r="H45" s="50">
        <f>SUM(H38:H44)</f>
        <v>0</v>
      </c>
      <c r="I45" s="50">
        <f>SUM(I38:I44)</f>
        <v>0</v>
      </c>
      <c r="J45" s="52">
        <f>SUM(J38:J44)</f>
        <v>0</v>
      </c>
      <c r="K45" s="22"/>
      <c r="L45" s="267"/>
      <c r="M45" s="1"/>
      <c r="N45" s="1"/>
      <c r="O45" s="1"/>
      <c r="P45" s="1"/>
      <c r="Q45" s="1"/>
      <c r="R45" s="1"/>
      <c r="S45" s="1"/>
      <c r="T45" s="1"/>
      <c r="U45" s="1"/>
    </row>
    <row r="46" spans="2:21" s="4" customFormat="1" ht="6" customHeight="1" thickTop="1" x14ac:dyDescent="0.25">
      <c r="B46" s="23"/>
      <c r="C46" s="1"/>
      <c r="D46" s="19"/>
      <c r="E46" s="1"/>
      <c r="F46" s="19"/>
      <c r="G46" s="19"/>
      <c r="H46" s="19"/>
      <c r="I46" s="19"/>
      <c r="J46" s="19"/>
      <c r="K46" s="22"/>
      <c r="L46" s="267"/>
      <c r="M46" s="1"/>
      <c r="N46" s="1"/>
      <c r="O46" s="1"/>
      <c r="P46" s="1"/>
      <c r="Q46" s="1"/>
      <c r="R46" s="1"/>
      <c r="S46" s="1"/>
      <c r="T46" s="1"/>
      <c r="U46" s="1"/>
    </row>
    <row r="47" spans="2:21" s="4" customFormat="1" ht="15" customHeight="1" x14ac:dyDescent="0.25">
      <c r="B47" s="21" t="s">
        <v>135</v>
      </c>
      <c r="C47" s="1"/>
      <c r="D47" s="19"/>
      <c r="E47" s="1"/>
      <c r="F47" s="19"/>
      <c r="G47" s="19"/>
      <c r="H47" s="19"/>
      <c r="I47" s="19"/>
      <c r="J47" s="19"/>
      <c r="K47" s="22"/>
      <c r="L47" s="267"/>
      <c r="M47" s="1"/>
      <c r="N47" s="1"/>
      <c r="O47" s="1"/>
      <c r="P47" s="1"/>
      <c r="Q47" s="1"/>
      <c r="R47" s="1"/>
      <c r="S47" s="1"/>
      <c r="T47" s="1"/>
      <c r="U47" s="1"/>
    </row>
    <row r="48" spans="2:21" s="4" customFormat="1" ht="15" customHeight="1" x14ac:dyDescent="0.25">
      <c r="B48" s="23" t="s">
        <v>136</v>
      </c>
      <c r="C48" s="1"/>
      <c r="D48" s="334">
        <v>0</v>
      </c>
      <c r="E48" s="1"/>
      <c r="F48" s="334">
        <v>0</v>
      </c>
      <c r="G48" s="334">
        <v>0</v>
      </c>
      <c r="H48" s="49">
        <f t="shared" ref="H48:H53" si="15">IF($G$9&gt;0,SUM(G48-F48),0)</f>
        <v>0</v>
      </c>
      <c r="I48" s="49">
        <f t="shared" ref="I48:I53" si="16">F48-D48</f>
        <v>0</v>
      </c>
      <c r="J48" s="49">
        <f t="shared" ref="J48:J53" si="17">IF($G$9&gt;0,SUM(G48-D48),0)</f>
        <v>0</v>
      </c>
      <c r="K48" s="22"/>
      <c r="L48" s="267"/>
      <c r="M48" s="1"/>
      <c r="N48" s="1"/>
      <c r="O48" s="1"/>
      <c r="P48" s="1"/>
      <c r="Q48" s="1"/>
      <c r="R48" s="1"/>
      <c r="S48" s="1"/>
      <c r="T48" s="1"/>
      <c r="U48" s="1"/>
    </row>
    <row r="49" spans="2:21" s="4" customFormat="1" ht="15" customHeight="1" x14ac:dyDescent="0.25">
      <c r="B49" s="25" t="s">
        <v>50</v>
      </c>
      <c r="C49" s="1"/>
      <c r="D49" s="334">
        <v>0</v>
      </c>
      <c r="E49" s="1"/>
      <c r="F49" s="334">
        <v>0</v>
      </c>
      <c r="G49" s="334">
        <v>0</v>
      </c>
      <c r="H49" s="49">
        <f t="shared" si="15"/>
        <v>0</v>
      </c>
      <c r="I49" s="49">
        <f t="shared" si="16"/>
        <v>0</v>
      </c>
      <c r="J49" s="49">
        <f t="shared" si="17"/>
        <v>0</v>
      </c>
      <c r="K49" s="22"/>
      <c r="L49" s="267"/>
      <c r="M49" s="1"/>
      <c r="N49" s="1"/>
      <c r="O49" s="1"/>
      <c r="P49" s="1"/>
      <c r="Q49" s="1"/>
      <c r="R49" s="1"/>
      <c r="S49" s="1"/>
      <c r="T49" s="1"/>
      <c r="U49" s="1"/>
    </row>
    <row r="50" spans="2:21" s="4" customFormat="1" ht="15" customHeight="1" x14ac:dyDescent="0.25">
      <c r="B50" s="25" t="s">
        <v>137</v>
      </c>
      <c r="C50" s="1"/>
      <c r="D50" s="334">
        <v>0</v>
      </c>
      <c r="E50" s="1"/>
      <c r="F50" s="334">
        <v>0</v>
      </c>
      <c r="G50" s="334">
        <v>0</v>
      </c>
      <c r="H50" s="49">
        <f t="shared" si="15"/>
        <v>0</v>
      </c>
      <c r="I50" s="49">
        <f t="shared" si="16"/>
        <v>0</v>
      </c>
      <c r="J50" s="49">
        <f t="shared" si="17"/>
        <v>0</v>
      </c>
      <c r="K50" s="22"/>
      <c r="L50" s="267"/>
      <c r="M50" s="1"/>
      <c r="N50" s="1"/>
      <c r="O50" s="1"/>
      <c r="P50" s="1"/>
      <c r="Q50" s="1"/>
      <c r="R50" s="1"/>
      <c r="S50" s="1"/>
      <c r="T50" s="1"/>
      <c r="U50" s="1"/>
    </row>
    <row r="51" spans="2:21" s="4" customFormat="1" ht="15" customHeight="1" x14ac:dyDescent="0.25">
      <c r="B51" s="25" t="s">
        <v>138</v>
      </c>
      <c r="C51" s="1"/>
      <c r="D51" s="334">
        <v>0</v>
      </c>
      <c r="E51" s="1"/>
      <c r="F51" s="334">
        <v>0</v>
      </c>
      <c r="G51" s="334">
        <v>0</v>
      </c>
      <c r="H51" s="49">
        <f t="shared" si="15"/>
        <v>0</v>
      </c>
      <c r="I51" s="49">
        <f t="shared" si="16"/>
        <v>0</v>
      </c>
      <c r="J51" s="49">
        <f t="shared" si="17"/>
        <v>0</v>
      </c>
      <c r="K51" s="22"/>
      <c r="L51" s="267"/>
      <c r="M51" s="1"/>
      <c r="N51" s="1"/>
      <c r="O51" s="1"/>
      <c r="P51" s="1"/>
      <c r="Q51" s="1"/>
      <c r="R51" s="1"/>
      <c r="S51" s="1"/>
      <c r="T51" s="1"/>
      <c r="U51" s="1"/>
    </row>
    <row r="52" spans="2:21" s="4" customFormat="1" ht="15" customHeight="1" x14ac:dyDescent="0.25">
      <c r="B52" s="25" t="s">
        <v>139</v>
      </c>
      <c r="C52" s="1"/>
      <c r="D52" s="334">
        <v>0</v>
      </c>
      <c r="E52" s="1"/>
      <c r="F52" s="334">
        <v>0</v>
      </c>
      <c r="G52" s="334">
        <v>0</v>
      </c>
      <c r="H52" s="49">
        <f t="shared" si="15"/>
        <v>0</v>
      </c>
      <c r="I52" s="49">
        <f t="shared" si="16"/>
        <v>0</v>
      </c>
      <c r="J52" s="49">
        <f t="shared" si="17"/>
        <v>0</v>
      </c>
      <c r="K52" s="22"/>
      <c r="L52" s="267"/>
      <c r="M52" s="1"/>
      <c r="N52" s="1"/>
      <c r="O52" s="1"/>
      <c r="P52" s="1"/>
      <c r="Q52" s="1"/>
      <c r="R52" s="1"/>
      <c r="S52" s="1"/>
      <c r="T52" s="1"/>
      <c r="U52" s="1"/>
    </row>
    <row r="53" spans="2:21" s="4" customFormat="1" ht="15" customHeight="1" x14ac:dyDescent="0.25">
      <c r="B53" s="25" t="s">
        <v>140</v>
      </c>
      <c r="C53" s="1"/>
      <c r="D53" s="334">
        <v>0</v>
      </c>
      <c r="E53" s="1"/>
      <c r="F53" s="334">
        <v>0</v>
      </c>
      <c r="G53" s="334">
        <v>0</v>
      </c>
      <c r="H53" s="49">
        <f t="shared" si="15"/>
        <v>0</v>
      </c>
      <c r="I53" s="49">
        <f t="shared" si="16"/>
        <v>0</v>
      </c>
      <c r="J53" s="49">
        <f t="shared" si="17"/>
        <v>0</v>
      </c>
      <c r="K53" s="22"/>
      <c r="L53" s="267"/>
      <c r="M53" s="1"/>
      <c r="N53" s="1"/>
      <c r="O53" s="1"/>
      <c r="P53" s="1"/>
      <c r="Q53" s="1"/>
      <c r="R53" s="1"/>
      <c r="S53" s="1"/>
      <c r="T53" s="1"/>
      <c r="U53" s="1"/>
    </row>
    <row r="54" spans="2:21" s="4" customFormat="1" ht="15" customHeight="1" x14ac:dyDescent="0.25">
      <c r="B54" s="23" t="s">
        <v>141</v>
      </c>
      <c r="C54" s="1"/>
      <c r="D54" s="51">
        <f>SUM(D48:D53)</f>
        <v>0</v>
      </c>
      <c r="E54" s="1"/>
      <c r="F54" s="51">
        <f>SUM(F48:F53)</f>
        <v>0</v>
      </c>
      <c r="G54" s="51">
        <f>SUM(G48:G53)</f>
        <v>0</v>
      </c>
      <c r="H54" s="51">
        <f>SUM(H48:H53)</f>
        <v>0</v>
      </c>
      <c r="I54" s="51">
        <f>SUM(I48:I53)</f>
        <v>0</v>
      </c>
      <c r="J54" s="53">
        <f>SUM(J48:J53)</f>
        <v>0</v>
      </c>
      <c r="K54" s="22"/>
      <c r="L54" s="267"/>
      <c r="M54" s="1"/>
      <c r="N54" s="1"/>
      <c r="O54" s="1"/>
      <c r="P54" s="1"/>
      <c r="Q54" s="1"/>
      <c r="R54" s="1"/>
      <c r="S54" s="1"/>
      <c r="T54" s="1"/>
      <c r="U54" s="1"/>
    </row>
    <row r="55" spans="2:21" s="4" customFormat="1" ht="15" customHeight="1" x14ac:dyDescent="0.25">
      <c r="B55" s="335" t="s">
        <v>142</v>
      </c>
      <c r="C55" s="1"/>
      <c r="D55" s="334">
        <v>0</v>
      </c>
      <c r="E55" s="1"/>
      <c r="F55" s="334">
        <v>0</v>
      </c>
      <c r="G55" s="334">
        <v>0</v>
      </c>
      <c r="H55" s="49">
        <f>IF($G$9&gt;0,SUM(G55-F55),0)</f>
        <v>0</v>
      </c>
      <c r="I55" s="49">
        <f>F55-D55</f>
        <v>0</v>
      </c>
      <c r="J55" s="49">
        <f>IF($G$9&gt;0,SUM(G55-D55),0)</f>
        <v>0</v>
      </c>
      <c r="K55" s="22"/>
      <c r="L55" s="267"/>
      <c r="M55" s="1"/>
      <c r="N55" s="1"/>
      <c r="O55" s="1"/>
      <c r="P55" s="1"/>
      <c r="Q55" s="1"/>
      <c r="R55" s="1"/>
      <c r="S55" s="1"/>
      <c r="T55" s="1"/>
      <c r="U55" s="1"/>
    </row>
    <row r="56" spans="2:21" s="4" customFormat="1" ht="15" customHeight="1" thickBot="1" x14ac:dyDescent="0.3">
      <c r="B56" s="21" t="str">
        <f>"TOTAL "&amp;MID(B47,8,100)</f>
        <v>TOTAL FEDERAL REVENUE - GENERAL PURPOSE</v>
      </c>
      <c r="C56" s="1"/>
      <c r="D56" s="50">
        <f>SUM(D54:D55)</f>
        <v>0</v>
      </c>
      <c r="E56" s="1"/>
      <c r="F56" s="50">
        <f>SUM(F54:F55)</f>
        <v>0</v>
      </c>
      <c r="G56" s="50">
        <f>SUM(G54:G55)</f>
        <v>0</v>
      </c>
      <c r="H56" s="50">
        <f>SUM(H54:H55)</f>
        <v>0</v>
      </c>
      <c r="I56" s="50">
        <f>SUM(I54:I55)</f>
        <v>0</v>
      </c>
      <c r="J56" s="52">
        <f>SUM(J54:J55)</f>
        <v>0</v>
      </c>
      <c r="K56" s="22"/>
      <c r="L56" s="267"/>
      <c r="M56" s="1"/>
      <c r="N56" s="1"/>
      <c r="O56" s="1"/>
      <c r="P56" s="1"/>
      <c r="Q56" s="1"/>
      <c r="R56" s="1"/>
      <c r="S56" s="1"/>
      <c r="T56" s="1"/>
      <c r="U56" s="1"/>
    </row>
    <row r="57" spans="2:21" s="4" customFormat="1" ht="6" customHeight="1" thickTop="1" x14ac:dyDescent="0.25">
      <c r="B57" s="23"/>
      <c r="C57" s="1"/>
      <c r="D57" s="19"/>
      <c r="E57" s="1"/>
      <c r="F57" s="19"/>
      <c r="G57" s="19"/>
      <c r="H57" s="19"/>
      <c r="I57" s="19"/>
      <c r="J57" s="19"/>
      <c r="K57" s="22"/>
      <c r="L57" s="267"/>
      <c r="M57" s="1"/>
      <c r="N57" s="1"/>
      <c r="O57" s="1"/>
      <c r="P57" s="1"/>
      <c r="Q57" s="1"/>
      <c r="R57" s="1"/>
      <c r="S57" s="1"/>
      <c r="T57" s="1"/>
      <c r="U57" s="1"/>
    </row>
    <row r="58" spans="2:21" s="4" customFormat="1" ht="15" customHeight="1" x14ac:dyDescent="0.25">
      <c r="B58" s="21" t="s">
        <v>143</v>
      </c>
      <c r="C58" s="1"/>
      <c r="D58" s="19"/>
      <c r="E58" s="1"/>
      <c r="F58" s="19"/>
      <c r="G58" s="19"/>
      <c r="H58" s="19"/>
      <c r="I58" s="19"/>
      <c r="J58" s="19"/>
      <c r="K58" s="22"/>
      <c r="L58" s="267"/>
      <c r="M58" s="1"/>
      <c r="N58" s="1"/>
      <c r="O58" s="1"/>
      <c r="P58" s="1"/>
      <c r="Q58" s="1"/>
      <c r="R58" s="1"/>
      <c r="S58" s="1"/>
      <c r="T58" s="1"/>
      <c r="U58" s="1"/>
    </row>
    <row r="59" spans="2:21" s="4" customFormat="1" ht="15" customHeight="1" x14ac:dyDescent="0.25">
      <c r="B59" s="23" t="s">
        <v>144</v>
      </c>
      <c r="C59" s="1"/>
      <c r="D59" s="334">
        <v>0</v>
      </c>
      <c r="E59" s="1"/>
      <c r="F59" s="334">
        <v>0</v>
      </c>
      <c r="G59" s="334">
        <v>0</v>
      </c>
      <c r="H59" s="49">
        <f t="shared" ref="H59:H67" si="18">IF($G$9&gt;0,SUM(G59-F59),0)</f>
        <v>0</v>
      </c>
      <c r="I59" s="49">
        <f t="shared" ref="I59:I67" si="19">F59-D59</f>
        <v>0</v>
      </c>
      <c r="J59" s="49">
        <f t="shared" ref="J59:J67" si="20">IF($G$9&gt;0,SUM(G59-D59),0)</f>
        <v>0</v>
      </c>
      <c r="K59" s="22"/>
      <c r="L59" s="267"/>
      <c r="M59" s="1"/>
      <c r="N59" s="1"/>
      <c r="O59" s="1"/>
      <c r="P59" s="1"/>
      <c r="Q59" s="1"/>
      <c r="R59" s="1"/>
      <c r="S59" s="1"/>
      <c r="T59" s="1"/>
      <c r="U59" s="1"/>
    </row>
    <row r="60" spans="2:21" s="4" customFormat="1" ht="15" customHeight="1" x14ac:dyDescent="0.25">
      <c r="B60" s="23" t="s">
        <v>145</v>
      </c>
      <c r="C60" s="1"/>
      <c r="D60" s="334">
        <v>0</v>
      </c>
      <c r="E60" s="1"/>
      <c r="F60" s="334">
        <v>0</v>
      </c>
      <c r="G60" s="334">
        <v>0</v>
      </c>
      <c r="H60" s="49">
        <f t="shared" si="18"/>
        <v>0</v>
      </c>
      <c r="I60" s="49">
        <f t="shared" si="19"/>
        <v>0</v>
      </c>
      <c r="J60" s="49">
        <f t="shared" si="20"/>
        <v>0</v>
      </c>
      <c r="K60" s="22"/>
      <c r="L60" s="267"/>
      <c r="M60" s="1"/>
      <c r="N60" s="1"/>
      <c r="O60" s="1"/>
      <c r="P60" s="1"/>
      <c r="Q60" s="1"/>
      <c r="R60" s="1"/>
      <c r="S60" s="1"/>
      <c r="T60" s="1"/>
      <c r="U60" s="1"/>
    </row>
    <row r="61" spans="2:21" s="4" customFormat="1" ht="15" customHeight="1" x14ac:dyDescent="0.25">
      <c r="B61" s="25" t="s">
        <v>146</v>
      </c>
      <c r="C61" s="1"/>
      <c r="D61" s="334">
        <v>0</v>
      </c>
      <c r="E61" s="1"/>
      <c r="F61" s="334">
        <v>0</v>
      </c>
      <c r="G61" s="334">
        <v>0</v>
      </c>
      <c r="H61" s="49">
        <f t="shared" si="18"/>
        <v>0</v>
      </c>
      <c r="I61" s="49">
        <f t="shared" si="19"/>
        <v>0</v>
      </c>
      <c r="J61" s="49">
        <f t="shared" si="20"/>
        <v>0</v>
      </c>
      <c r="K61" s="22"/>
      <c r="L61" s="267"/>
      <c r="M61" s="1"/>
      <c r="N61" s="1"/>
      <c r="O61" s="1"/>
      <c r="P61" s="1"/>
      <c r="Q61" s="1"/>
      <c r="R61" s="1"/>
      <c r="S61" s="1"/>
      <c r="T61" s="1"/>
      <c r="U61" s="1"/>
    </row>
    <row r="62" spans="2:21" s="4" customFormat="1" ht="15" customHeight="1" x14ac:dyDescent="0.25">
      <c r="B62" s="25" t="s">
        <v>147</v>
      </c>
      <c r="C62" s="1"/>
      <c r="D62" s="334">
        <v>0</v>
      </c>
      <c r="E62" s="1"/>
      <c r="F62" s="334">
        <v>0</v>
      </c>
      <c r="G62" s="334">
        <v>0</v>
      </c>
      <c r="H62" s="49">
        <f t="shared" si="18"/>
        <v>0</v>
      </c>
      <c r="I62" s="49">
        <f t="shared" si="19"/>
        <v>0</v>
      </c>
      <c r="J62" s="49">
        <f t="shared" si="20"/>
        <v>0</v>
      </c>
      <c r="K62" s="22"/>
      <c r="L62" s="267"/>
      <c r="M62" s="1"/>
      <c r="N62" s="1"/>
      <c r="O62" s="1"/>
      <c r="P62" s="1"/>
      <c r="Q62" s="1"/>
      <c r="R62" s="1"/>
      <c r="S62" s="1"/>
      <c r="T62" s="1"/>
      <c r="U62" s="1"/>
    </row>
    <row r="63" spans="2:21" s="4" customFormat="1" ht="15" customHeight="1" x14ac:dyDescent="0.25">
      <c r="B63" s="25" t="s">
        <v>148</v>
      </c>
      <c r="C63" s="1"/>
      <c r="D63" s="334">
        <v>0</v>
      </c>
      <c r="E63" s="1"/>
      <c r="F63" s="334">
        <v>0</v>
      </c>
      <c r="G63" s="334">
        <v>0</v>
      </c>
      <c r="H63" s="49">
        <f t="shared" si="18"/>
        <v>0</v>
      </c>
      <c r="I63" s="49">
        <f t="shared" si="19"/>
        <v>0</v>
      </c>
      <c r="J63" s="49">
        <f t="shared" si="20"/>
        <v>0</v>
      </c>
      <c r="K63" s="22"/>
      <c r="L63" s="267"/>
      <c r="M63" s="1"/>
      <c r="N63" s="1"/>
      <c r="O63" s="1"/>
      <c r="P63" s="1"/>
      <c r="Q63" s="1"/>
      <c r="R63" s="1"/>
      <c r="S63" s="1"/>
      <c r="T63" s="1"/>
      <c r="U63" s="1"/>
    </row>
    <row r="64" spans="2:21" s="4" customFormat="1" ht="15" customHeight="1" x14ac:dyDescent="0.25">
      <c r="B64" s="25" t="s">
        <v>149</v>
      </c>
      <c r="C64" s="1"/>
      <c r="D64" s="334">
        <v>0</v>
      </c>
      <c r="E64" s="1"/>
      <c r="F64" s="334">
        <v>0</v>
      </c>
      <c r="G64" s="334">
        <v>0</v>
      </c>
      <c r="H64" s="49">
        <f t="shared" si="18"/>
        <v>0</v>
      </c>
      <c r="I64" s="49">
        <f t="shared" si="19"/>
        <v>0</v>
      </c>
      <c r="J64" s="49">
        <f t="shared" si="20"/>
        <v>0</v>
      </c>
      <c r="K64" s="22"/>
      <c r="L64" s="267"/>
      <c r="M64" s="1"/>
      <c r="N64" s="1"/>
      <c r="O64" s="1"/>
      <c r="P64" s="1"/>
      <c r="Q64" s="1"/>
      <c r="R64" s="1"/>
      <c r="S64" s="1"/>
      <c r="T64" s="1"/>
      <c r="U64" s="1"/>
    </row>
    <row r="65" spans="2:21" s="4" customFormat="1" ht="15" customHeight="1" x14ac:dyDescent="0.25">
      <c r="B65" s="25" t="s">
        <v>150</v>
      </c>
      <c r="C65" s="1"/>
      <c r="D65" s="334">
        <v>0</v>
      </c>
      <c r="E65" s="1"/>
      <c r="F65" s="334">
        <v>0</v>
      </c>
      <c r="G65" s="334">
        <v>0</v>
      </c>
      <c r="H65" s="49">
        <f t="shared" si="18"/>
        <v>0</v>
      </c>
      <c r="I65" s="49">
        <f t="shared" si="19"/>
        <v>0</v>
      </c>
      <c r="J65" s="49">
        <f t="shared" si="20"/>
        <v>0</v>
      </c>
      <c r="K65" s="22"/>
      <c r="L65" s="267"/>
      <c r="M65" s="1"/>
      <c r="N65" s="1"/>
      <c r="O65" s="1"/>
      <c r="P65" s="1"/>
      <c r="Q65" s="1"/>
      <c r="R65" s="1"/>
      <c r="S65" s="1"/>
      <c r="T65" s="1"/>
      <c r="U65" s="1"/>
    </row>
    <row r="66" spans="2:21" s="4" customFormat="1" ht="15" customHeight="1" x14ac:dyDescent="0.25">
      <c r="B66" s="25" t="s">
        <v>151</v>
      </c>
      <c r="C66" s="1"/>
      <c r="D66" s="334">
        <v>0</v>
      </c>
      <c r="E66" s="1"/>
      <c r="F66" s="334">
        <v>0</v>
      </c>
      <c r="G66" s="334">
        <v>0</v>
      </c>
      <c r="H66" s="49">
        <f t="shared" si="18"/>
        <v>0</v>
      </c>
      <c r="I66" s="49">
        <f t="shared" si="19"/>
        <v>0</v>
      </c>
      <c r="J66" s="49">
        <f t="shared" si="20"/>
        <v>0</v>
      </c>
      <c r="K66" s="22"/>
      <c r="L66" s="267"/>
      <c r="M66" s="1"/>
      <c r="N66" s="1"/>
      <c r="O66" s="1"/>
      <c r="P66" s="1"/>
      <c r="Q66" s="1"/>
      <c r="R66" s="1"/>
      <c r="S66" s="1"/>
      <c r="T66" s="1"/>
      <c r="U66" s="1"/>
    </row>
    <row r="67" spans="2:21" s="4" customFormat="1" ht="15" customHeight="1" x14ac:dyDescent="0.25">
      <c r="B67" s="25" t="s">
        <v>152</v>
      </c>
      <c r="C67" s="1"/>
      <c r="D67" s="334">
        <v>0</v>
      </c>
      <c r="E67" s="1"/>
      <c r="F67" s="334">
        <v>0</v>
      </c>
      <c r="G67" s="334">
        <v>0</v>
      </c>
      <c r="H67" s="49">
        <f t="shared" si="18"/>
        <v>0</v>
      </c>
      <c r="I67" s="49">
        <f t="shared" si="19"/>
        <v>0</v>
      </c>
      <c r="J67" s="49">
        <f t="shared" si="20"/>
        <v>0</v>
      </c>
      <c r="K67" s="22"/>
      <c r="L67" s="267"/>
      <c r="M67" s="1"/>
      <c r="N67" s="1"/>
      <c r="O67" s="1"/>
      <c r="P67" s="1"/>
      <c r="Q67" s="1"/>
      <c r="R67" s="1"/>
      <c r="S67" s="1"/>
      <c r="T67" s="1"/>
      <c r="U67" s="1"/>
    </row>
    <row r="68" spans="2:21" s="4" customFormat="1" ht="15" customHeight="1" x14ac:dyDescent="0.25">
      <c r="B68" s="23" t="s">
        <v>153</v>
      </c>
      <c r="C68" s="1"/>
      <c r="D68" s="51">
        <f>SUM(D60:D67)</f>
        <v>0</v>
      </c>
      <c r="E68" s="1"/>
      <c r="F68" s="51">
        <f>SUM(F60:F67)</f>
        <v>0</v>
      </c>
      <c r="G68" s="51">
        <f>SUM(G60:G67)</f>
        <v>0</v>
      </c>
      <c r="H68" s="51">
        <f>SUM(H60:H67)</f>
        <v>0</v>
      </c>
      <c r="I68" s="51">
        <f>SUM(I60:I67)</f>
        <v>0</v>
      </c>
      <c r="J68" s="53">
        <f>SUM(J60:J67)</f>
        <v>0</v>
      </c>
      <c r="K68" s="22"/>
      <c r="L68" s="267"/>
      <c r="M68" s="1"/>
      <c r="N68" s="1"/>
      <c r="O68" s="1"/>
      <c r="P68" s="1"/>
      <c r="Q68" s="1"/>
      <c r="R68" s="1"/>
      <c r="S68" s="1"/>
      <c r="T68" s="1"/>
      <c r="U68" s="1"/>
    </row>
    <row r="69" spans="2:21" s="4" customFormat="1" ht="15" customHeight="1" x14ac:dyDescent="0.25">
      <c r="B69" s="335" t="s">
        <v>154</v>
      </c>
      <c r="C69" s="1"/>
      <c r="D69" s="334">
        <v>0</v>
      </c>
      <c r="E69" s="1"/>
      <c r="F69" s="334">
        <v>0</v>
      </c>
      <c r="G69" s="334">
        <v>0</v>
      </c>
      <c r="H69" s="49">
        <f>IF($G$9&gt;0,SUM(G69-F69),0)</f>
        <v>0</v>
      </c>
      <c r="I69" s="49">
        <f>F69-D69</f>
        <v>0</v>
      </c>
      <c r="J69" s="49">
        <f>IF($G$9&gt;0,SUM(G69-D69),0)</f>
        <v>0</v>
      </c>
      <c r="K69" s="22"/>
      <c r="L69" s="267"/>
      <c r="M69" s="1"/>
      <c r="N69" s="1"/>
      <c r="O69" s="1"/>
      <c r="P69" s="1"/>
      <c r="Q69" s="1"/>
      <c r="R69" s="1"/>
      <c r="S69" s="1"/>
      <c r="T69" s="1"/>
      <c r="U69" s="1"/>
    </row>
    <row r="70" spans="2:21" s="4" customFormat="1" ht="15" customHeight="1" thickBot="1" x14ac:dyDescent="0.3">
      <c r="B70" s="21" t="str">
        <f>"TOTAL "&amp;MID(B58,8,100)</f>
        <v>TOTAL FEDERAL REVENUE - SPECIAL PURPOSE</v>
      </c>
      <c r="C70" s="1"/>
      <c r="D70" s="50">
        <f>SUM(D59,D68,D69)</f>
        <v>0</v>
      </c>
      <c r="E70" s="1"/>
      <c r="F70" s="50">
        <f>SUM(F59,F68,F69)</f>
        <v>0</v>
      </c>
      <c r="G70" s="50">
        <f>SUM(G59,G68,G69)</f>
        <v>0</v>
      </c>
      <c r="H70" s="50">
        <f>SUM(H59,H68,H69)</f>
        <v>0</v>
      </c>
      <c r="I70" s="50">
        <f>SUM(I59,I68,I69)</f>
        <v>0</v>
      </c>
      <c r="J70" s="52">
        <f>SUM(J59,J68,J69)</f>
        <v>0</v>
      </c>
      <c r="K70" s="22"/>
      <c r="L70" s="267"/>
      <c r="M70" s="1"/>
      <c r="N70" s="1"/>
      <c r="O70" s="1"/>
      <c r="P70" s="1"/>
      <c r="Q70" s="1"/>
      <c r="R70" s="1"/>
      <c r="S70" s="1"/>
      <c r="T70" s="1"/>
      <c r="U70" s="1"/>
    </row>
    <row r="71" spans="2:21" s="4" customFormat="1" ht="6" customHeight="1" thickTop="1" x14ac:dyDescent="0.25">
      <c r="B71" s="23"/>
      <c r="C71" s="1"/>
      <c r="D71" s="19"/>
      <c r="E71" s="1"/>
      <c r="F71" s="19"/>
      <c r="G71" s="19"/>
      <c r="H71" s="19"/>
      <c r="I71" s="19"/>
      <c r="J71" s="19"/>
      <c r="K71" s="22"/>
      <c r="L71" s="267"/>
      <c r="M71" s="1"/>
      <c r="N71" s="1"/>
      <c r="O71" s="1"/>
      <c r="P71" s="1"/>
      <c r="Q71" s="1"/>
      <c r="R71" s="1"/>
      <c r="S71" s="1"/>
      <c r="T71" s="1"/>
      <c r="U71" s="1"/>
    </row>
    <row r="72" spans="2:21" s="4" customFormat="1" ht="15" customHeight="1" x14ac:dyDescent="0.25">
      <c r="B72" s="21" t="s">
        <v>155</v>
      </c>
      <c r="C72" s="1"/>
      <c r="D72" s="19"/>
      <c r="E72" s="1"/>
      <c r="F72" s="19"/>
      <c r="G72" s="19"/>
      <c r="H72" s="19"/>
      <c r="I72" s="19"/>
      <c r="J72" s="19"/>
      <c r="K72" s="22"/>
      <c r="L72" s="267"/>
      <c r="M72" s="1"/>
      <c r="N72" s="1"/>
      <c r="O72" s="1"/>
      <c r="P72" s="1"/>
      <c r="Q72" s="1"/>
      <c r="R72" s="1"/>
      <c r="S72" s="1"/>
      <c r="T72" s="1"/>
      <c r="U72" s="1"/>
    </row>
    <row r="73" spans="2:21" s="4" customFormat="1" ht="15" customHeight="1" x14ac:dyDescent="0.25">
      <c r="B73" s="23" t="s">
        <v>156</v>
      </c>
      <c r="C73" s="1"/>
      <c r="D73" s="334">
        <v>0</v>
      </c>
      <c r="E73" s="1"/>
      <c r="F73" s="334">
        <v>0</v>
      </c>
      <c r="G73" s="334">
        <v>0</v>
      </c>
      <c r="H73" s="49">
        <f>IF($G$9&gt;0,SUM(G73-F73),0)</f>
        <v>0</v>
      </c>
      <c r="I73" s="49">
        <f t="shared" ref="I73:I74" si="21">F73-D73</f>
        <v>0</v>
      </c>
      <c r="J73" s="49">
        <f t="shared" ref="J73:J74" si="22">IF($G$9&gt;0,SUM(G73-D73),0)</f>
        <v>0</v>
      </c>
      <c r="K73" s="22"/>
      <c r="L73" s="267"/>
      <c r="M73" s="1"/>
      <c r="N73" s="1"/>
      <c r="O73" s="1"/>
      <c r="P73" s="1"/>
      <c r="Q73" s="1"/>
      <c r="R73" s="1"/>
      <c r="S73" s="1"/>
      <c r="T73" s="1"/>
      <c r="U73" s="1"/>
    </row>
    <row r="74" spans="2:21" s="4" customFormat="1" ht="15" customHeight="1" x14ac:dyDescent="0.25">
      <c r="B74" s="335" t="s">
        <v>157</v>
      </c>
      <c r="C74" s="1"/>
      <c r="D74" s="334">
        <v>0</v>
      </c>
      <c r="E74" s="1"/>
      <c r="F74" s="334">
        <v>0</v>
      </c>
      <c r="G74" s="334">
        <v>0</v>
      </c>
      <c r="H74" s="49">
        <f>IF($G$9&gt;0,SUM(G74-F74),0)</f>
        <v>0</v>
      </c>
      <c r="I74" s="49">
        <f t="shared" si="21"/>
        <v>0</v>
      </c>
      <c r="J74" s="49">
        <f t="shared" si="22"/>
        <v>0</v>
      </c>
      <c r="K74" s="22"/>
      <c r="L74" s="267"/>
      <c r="M74" s="1"/>
      <c r="N74" s="1"/>
      <c r="O74" s="1"/>
      <c r="P74" s="1"/>
      <c r="Q74" s="1"/>
      <c r="R74" s="1"/>
      <c r="S74" s="1"/>
      <c r="T74" s="1"/>
      <c r="U74" s="1"/>
    </row>
    <row r="75" spans="2:21" s="4" customFormat="1" ht="15" customHeight="1" thickBot="1" x14ac:dyDescent="0.3">
      <c r="B75" s="21" t="str">
        <f>"TOTAL "&amp;MID(B72,8,100)</f>
        <v>TOTAL OTHER SCHOOL DISTRICTS</v>
      </c>
      <c r="C75" s="1"/>
      <c r="D75" s="50">
        <f>SUM(D73:D74)</f>
        <v>0</v>
      </c>
      <c r="E75" s="1"/>
      <c r="F75" s="50">
        <f>SUM(F73:F74)</f>
        <v>0</v>
      </c>
      <c r="G75" s="50">
        <f>SUM(G73:G74)</f>
        <v>0</v>
      </c>
      <c r="H75" s="50">
        <f>SUM(H73:H74)</f>
        <v>0</v>
      </c>
      <c r="I75" s="50">
        <f>SUM(I73:I74)</f>
        <v>0</v>
      </c>
      <c r="J75" s="52">
        <f>SUM(J73:J74)</f>
        <v>0</v>
      </c>
      <c r="K75" s="22"/>
      <c r="L75" s="267"/>
      <c r="M75" s="1"/>
      <c r="N75" s="1"/>
      <c r="O75" s="1"/>
      <c r="P75" s="1"/>
      <c r="Q75" s="1"/>
      <c r="R75" s="1"/>
      <c r="S75" s="1"/>
      <c r="T75" s="1"/>
      <c r="U75" s="1"/>
    </row>
    <row r="76" spans="2:21" s="4" customFormat="1" ht="6" customHeight="1" thickTop="1" x14ac:dyDescent="0.25">
      <c r="B76" s="23"/>
      <c r="C76" s="1"/>
      <c r="D76" s="19"/>
      <c r="E76" s="1"/>
      <c r="F76" s="19"/>
      <c r="G76" s="19"/>
      <c r="H76" s="19"/>
      <c r="I76" s="19"/>
      <c r="J76" s="19"/>
      <c r="K76" s="22"/>
      <c r="L76" s="267"/>
      <c r="M76" s="1"/>
      <c r="N76" s="1"/>
      <c r="O76" s="1"/>
      <c r="P76" s="1"/>
      <c r="Q76" s="1"/>
      <c r="R76" s="1"/>
      <c r="S76" s="1"/>
      <c r="T76" s="1"/>
      <c r="U76" s="1"/>
    </row>
    <row r="77" spans="2:21" s="4" customFormat="1" ht="15" customHeight="1" x14ac:dyDescent="0.25">
      <c r="B77" s="21" t="s">
        <v>158</v>
      </c>
      <c r="C77" s="1"/>
      <c r="D77" s="19"/>
      <c r="E77" s="1"/>
      <c r="F77" s="19"/>
      <c r="G77" s="19"/>
      <c r="H77" s="19"/>
      <c r="I77" s="19"/>
      <c r="J77" s="19"/>
      <c r="K77" s="22"/>
      <c r="L77" s="267"/>
      <c r="M77" s="1"/>
      <c r="N77" s="1"/>
      <c r="O77" s="1"/>
      <c r="P77" s="1"/>
      <c r="Q77" s="1"/>
      <c r="R77" s="1"/>
      <c r="S77" s="1"/>
      <c r="T77" s="1"/>
      <c r="U77" s="1"/>
    </row>
    <row r="78" spans="2:21" s="4" customFormat="1" ht="15" customHeight="1" x14ac:dyDescent="0.25">
      <c r="B78" s="23" t="s">
        <v>159</v>
      </c>
      <c r="C78" s="1"/>
      <c r="D78" s="334">
        <v>0</v>
      </c>
      <c r="E78" s="1"/>
      <c r="F78" s="334">
        <v>0</v>
      </c>
      <c r="G78" s="334">
        <v>0</v>
      </c>
      <c r="H78" s="49">
        <f>IF($G$9&gt;0,SUM(G78-F78),0)</f>
        <v>0</v>
      </c>
      <c r="I78" s="49">
        <f t="shared" ref="I78:I81" si="23">F78-D78</f>
        <v>0</v>
      </c>
      <c r="J78" s="49">
        <f t="shared" ref="J78:J81" si="24">IF($G$9&gt;0,SUM(G78-D78),0)</f>
        <v>0</v>
      </c>
      <c r="K78" s="22"/>
      <c r="L78" s="267"/>
      <c r="M78" s="1"/>
      <c r="N78" s="1"/>
      <c r="O78" s="1"/>
      <c r="P78" s="1"/>
      <c r="Q78" s="1"/>
      <c r="R78" s="1"/>
      <c r="S78" s="1"/>
      <c r="T78" s="1"/>
      <c r="U78" s="1"/>
    </row>
    <row r="79" spans="2:21" s="4" customFormat="1" ht="15" customHeight="1" x14ac:dyDescent="0.25">
      <c r="B79" s="23" t="s">
        <v>160</v>
      </c>
      <c r="C79" s="1"/>
      <c r="D79" s="334">
        <v>0</v>
      </c>
      <c r="E79" s="1"/>
      <c r="F79" s="334">
        <v>0</v>
      </c>
      <c r="G79" s="334">
        <v>0</v>
      </c>
      <c r="H79" s="49">
        <f>IF($G$9&gt;0,SUM(G79-F79),0)</f>
        <v>0</v>
      </c>
      <c r="I79" s="49">
        <f t="shared" si="23"/>
        <v>0</v>
      </c>
      <c r="J79" s="49">
        <f t="shared" si="24"/>
        <v>0</v>
      </c>
      <c r="K79" s="22"/>
      <c r="L79" s="267"/>
      <c r="M79" s="1"/>
      <c r="N79" s="1"/>
      <c r="O79" s="1"/>
      <c r="P79" s="1"/>
      <c r="Q79" s="1"/>
      <c r="R79" s="1"/>
      <c r="S79" s="1"/>
      <c r="T79" s="1"/>
      <c r="U79" s="1"/>
    </row>
    <row r="80" spans="2:21" s="4" customFormat="1" ht="15" customHeight="1" x14ac:dyDescent="0.25">
      <c r="B80" s="23" t="s">
        <v>161</v>
      </c>
      <c r="C80" s="1"/>
      <c r="D80" s="334">
        <v>0</v>
      </c>
      <c r="E80" s="1"/>
      <c r="F80" s="334">
        <v>0</v>
      </c>
      <c r="G80" s="334">
        <v>0</v>
      </c>
      <c r="H80" s="49">
        <f>IF($G$9&gt;0,SUM(G80-F80),0)</f>
        <v>0</v>
      </c>
      <c r="I80" s="49">
        <f t="shared" si="23"/>
        <v>0</v>
      </c>
      <c r="J80" s="49">
        <f t="shared" si="24"/>
        <v>0</v>
      </c>
      <c r="K80" s="22"/>
      <c r="L80" s="267"/>
      <c r="M80" s="1"/>
      <c r="N80" s="1"/>
      <c r="O80" s="1"/>
      <c r="P80" s="1"/>
      <c r="Q80" s="1"/>
      <c r="R80" s="1"/>
      <c r="S80" s="1"/>
      <c r="T80" s="1"/>
      <c r="U80" s="1"/>
    </row>
    <row r="81" spans="2:21" s="4" customFormat="1" ht="15" customHeight="1" x14ac:dyDescent="0.25">
      <c r="B81" s="335" t="s">
        <v>162</v>
      </c>
      <c r="C81" s="1"/>
      <c r="D81" s="334">
        <v>0</v>
      </c>
      <c r="E81" s="1"/>
      <c r="F81" s="334">
        <v>0</v>
      </c>
      <c r="G81" s="334">
        <v>0</v>
      </c>
      <c r="H81" s="49">
        <f>IF($G$9&gt;0,SUM(G81-F81),0)</f>
        <v>0</v>
      </c>
      <c r="I81" s="49">
        <f t="shared" si="23"/>
        <v>0</v>
      </c>
      <c r="J81" s="49">
        <f t="shared" si="24"/>
        <v>0</v>
      </c>
      <c r="K81" s="22"/>
      <c r="L81" s="267"/>
      <c r="M81" s="1"/>
      <c r="N81" s="1"/>
      <c r="O81" s="1"/>
      <c r="P81" s="1"/>
      <c r="Q81" s="1"/>
      <c r="R81" s="1"/>
      <c r="S81" s="1"/>
      <c r="T81" s="1"/>
      <c r="U81" s="1"/>
    </row>
    <row r="82" spans="2:21" s="4" customFormat="1" ht="15" customHeight="1" thickBot="1" x14ac:dyDescent="0.3">
      <c r="B82" s="21" t="str">
        <f>"TOTAL "&amp;MID(B77,8,100)</f>
        <v>TOTAL OTHER ENTITIES</v>
      </c>
      <c r="C82" s="1"/>
      <c r="D82" s="50">
        <f>SUM(D78:D81)</f>
        <v>0</v>
      </c>
      <c r="E82" s="1"/>
      <c r="F82" s="50">
        <f>SUM(F78:F81)</f>
        <v>0</v>
      </c>
      <c r="G82" s="50">
        <f>SUM(G78:G81)</f>
        <v>0</v>
      </c>
      <c r="H82" s="50">
        <f>SUM(H78:H81)</f>
        <v>0</v>
      </c>
      <c r="I82" s="50">
        <f>SUM(I78:I81)</f>
        <v>0</v>
      </c>
      <c r="J82" s="52">
        <f>SUM(J78:J81)</f>
        <v>0</v>
      </c>
      <c r="K82" s="22"/>
      <c r="L82" s="267"/>
      <c r="M82" s="1"/>
      <c r="N82" s="1"/>
      <c r="O82" s="1"/>
      <c r="P82" s="1"/>
      <c r="Q82" s="1"/>
      <c r="R82" s="1"/>
      <c r="S82" s="1"/>
      <c r="T82" s="1"/>
      <c r="U82" s="1"/>
    </row>
    <row r="83" spans="2:21" s="4" customFormat="1" ht="6" customHeight="1" thickTop="1" x14ac:dyDescent="0.25">
      <c r="B83" s="23"/>
      <c r="C83" s="1"/>
      <c r="D83" s="19"/>
      <c r="E83" s="1"/>
      <c r="F83" s="19"/>
      <c r="G83" s="19"/>
      <c r="H83" s="19"/>
      <c r="I83" s="19"/>
      <c r="J83" s="19"/>
      <c r="K83" s="22"/>
      <c r="L83" s="267"/>
      <c r="M83" s="1"/>
      <c r="N83" s="1"/>
      <c r="O83" s="1"/>
      <c r="P83" s="1"/>
      <c r="Q83" s="1"/>
      <c r="R83" s="1"/>
      <c r="S83" s="1"/>
      <c r="T83" s="1"/>
      <c r="U83" s="1"/>
    </row>
    <row r="84" spans="2:21" s="4" customFormat="1" ht="15" customHeight="1" x14ac:dyDescent="0.25">
      <c r="B84" s="21" t="s">
        <v>163</v>
      </c>
      <c r="C84" s="1"/>
      <c r="D84" s="19"/>
      <c r="E84" s="1"/>
      <c r="F84" s="19"/>
      <c r="G84" s="19"/>
      <c r="H84" s="19"/>
      <c r="I84" s="19"/>
      <c r="J84" s="19"/>
      <c r="K84" s="22"/>
      <c r="L84" s="267"/>
      <c r="M84" s="1"/>
      <c r="N84" s="1"/>
      <c r="O84" s="1"/>
      <c r="P84" s="1"/>
      <c r="Q84" s="1"/>
      <c r="R84" s="1"/>
      <c r="S84" s="1"/>
      <c r="T84" s="1"/>
      <c r="U84" s="1"/>
    </row>
    <row r="85" spans="2:21" s="4" customFormat="1" ht="15" customHeight="1" x14ac:dyDescent="0.25">
      <c r="B85" s="23" t="s">
        <v>164</v>
      </c>
      <c r="C85" s="1"/>
      <c r="D85" s="334">
        <v>0</v>
      </c>
      <c r="E85" s="1"/>
      <c r="F85" s="334">
        <v>0</v>
      </c>
      <c r="G85" s="334">
        <v>0</v>
      </c>
      <c r="H85" s="49">
        <f>IF($G$9&gt;0,SUM(G85-F85),0)</f>
        <v>0</v>
      </c>
      <c r="I85" s="49">
        <f t="shared" ref="I85:I87" si="25">F85-D85</f>
        <v>0</v>
      </c>
      <c r="J85" s="49">
        <f t="shared" ref="J85:J87" si="26">IF($G$9&gt;0,SUM(G85-D85),0)</f>
        <v>0</v>
      </c>
      <c r="K85" s="22"/>
      <c r="L85" s="267"/>
      <c r="M85" s="1"/>
      <c r="N85" s="1"/>
      <c r="O85" s="1"/>
      <c r="P85" s="1"/>
      <c r="Q85" s="1"/>
      <c r="R85" s="1"/>
      <c r="S85" s="1"/>
      <c r="T85" s="1"/>
      <c r="U85" s="1"/>
    </row>
    <row r="86" spans="2:21" s="4" customFormat="1" ht="15" customHeight="1" x14ac:dyDescent="0.25">
      <c r="B86" s="23" t="s">
        <v>165</v>
      </c>
      <c r="C86" s="1"/>
      <c r="D86" s="334">
        <v>0</v>
      </c>
      <c r="E86" s="1"/>
      <c r="F86" s="334">
        <v>0</v>
      </c>
      <c r="G86" s="334">
        <v>0</v>
      </c>
      <c r="H86" s="49">
        <f>IF($G$9&gt;0,SUM(G86-F86),0)</f>
        <v>0</v>
      </c>
      <c r="I86" s="49">
        <f t="shared" si="25"/>
        <v>0</v>
      </c>
      <c r="J86" s="49">
        <f t="shared" si="26"/>
        <v>0</v>
      </c>
      <c r="K86" s="22"/>
      <c r="L86" s="267"/>
      <c r="M86" s="1"/>
      <c r="N86" s="1"/>
      <c r="O86" s="1"/>
      <c r="P86" s="1"/>
      <c r="Q86" s="1"/>
      <c r="R86" s="1"/>
      <c r="S86" s="1"/>
      <c r="T86" s="1"/>
      <c r="U86" s="1"/>
    </row>
    <row r="87" spans="2:21" s="4" customFormat="1" ht="15" customHeight="1" x14ac:dyDescent="0.25">
      <c r="B87" s="335" t="s">
        <v>166</v>
      </c>
      <c r="C87" s="1"/>
      <c r="D87" s="334">
        <v>0</v>
      </c>
      <c r="E87" s="1"/>
      <c r="F87" s="334">
        <v>0</v>
      </c>
      <c r="G87" s="334">
        <v>0</v>
      </c>
      <c r="H87" s="49">
        <f>IF($G$9&gt;0,SUM(G87-F87),0)</f>
        <v>0</v>
      </c>
      <c r="I87" s="49">
        <f t="shared" si="25"/>
        <v>0</v>
      </c>
      <c r="J87" s="49">
        <f t="shared" si="26"/>
        <v>0</v>
      </c>
      <c r="K87" s="22"/>
      <c r="L87" s="267"/>
      <c r="M87" s="1"/>
      <c r="N87" s="1"/>
      <c r="O87" s="1"/>
      <c r="P87" s="1"/>
      <c r="Q87" s="1"/>
      <c r="R87" s="1"/>
      <c r="S87" s="1"/>
      <c r="T87" s="1"/>
      <c r="U87" s="1"/>
    </row>
    <row r="88" spans="2:21" s="4" customFormat="1" ht="15" customHeight="1" thickBot="1" x14ac:dyDescent="0.3">
      <c r="B88" s="21" t="str">
        <f>"TOTAL "&amp;MID(B84,8,100)</f>
        <v>TOTAL OTHER FINANCING SOURCES</v>
      </c>
      <c r="C88" s="1"/>
      <c r="D88" s="24">
        <f>SUM(D85:D87)</f>
        <v>0</v>
      </c>
      <c r="E88" s="1"/>
      <c r="F88" s="24">
        <f>SUM(F85:F87)</f>
        <v>0</v>
      </c>
      <c r="G88" s="24">
        <f>SUM(G85:G87)</f>
        <v>0</v>
      </c>
      <c r="H88" s="24">
        <f>SUM(H85:H87)</f>
        <v>0</v>
      </c>
      <c r="I88" s="24">
        <f>SUM(I85:I87)</f>
        <v>0</v>
      </c>
      <c r="J88" s="54">
        <f>SUM(J85:J87)</f>
        <v>0</v>
      </c>
      <c r="K88" s="22"/>
      <c r="L88" s="267"/>
      <c r="M88" s="1"/>
      <c r="N88" s="1"/>
      <c r="O88" s="1"/>
      <c r="P88" s="1"/>
      <c r="Q88" s="1"/>
      <c r="R88" s="1"/>
      <c r="S88" s="1"/>
      <c r="T88" s="1"/>
      <c r="U88" s="1"/>
    </row>
    <row r="89" spans="2:21" s="4" customFormat="1" ht="6" customHeight="1" thickTop="1" x14ac:dyDescent="0.25">
      <c r="B89" s="21"/>
      <c r="C89" s="2"/>
      <c r="D89" s="27"/>
      <c r="E89" s="1"/>
      <c r="F89" s="27"/>
      <c r="G89" s="27"/>
      <c r="H89" s="27"/>
      <c r="I89" s="27"/>
      <c r="J89" s="55"/>
      <c r="K89" s="20"/>
      <c r="L89" s="267"/>
      <c r="M89" s="1"/>
      <c r="N89" s="1"/>
      <c r="O89" s="1"/>
      <c r="P89" s="1"/>
      <c r="Q89" s="1"/>
      <c r="R89" s="1"/>
      <c r="S89" s="1"/>
      <c r="T89" s="1"/>
      <c r="U89" s="1"/>
    </row>
    <row r="90" spans="2:21" s="4" customFormat="1" ht="15" customHeight="1" thickBot="1" x14ac:dyDescent="0.3">
      <c r="B90" s="28" t="str">
        <f>"TOTAL "&amp;B18</f>
        <v>TOTAL REVENUE</v>
      </c>
      <c r="C90" s="2"/>
      <c r="D90" s="29">
        <f>SUM(D23,D29,D35,D45,D56,D70,D75,D82,D88)</f>
        <v>0</v>
      </c>
      <c r="E90" s="1"/>
      <c r="F90" s="29">
        <f>SUM(F23,F29,F35,F45,F56,F70,F75,F82,F88)</f>
        <v>0</v>
      </c>
      <c r="G90" s="29">
        <f>SUM(G23,G29,G35,G45,G56,G70,G75,G82,G88)</f>
        <v>0</v>
      </c>
      <c r="H90" s="29">
        <f>SUM(H23,H29,H35,H45,H56,H70,H75,H82,H88)</f>
        <v>0</v>
      </c>
      <c r="I90" s="29">
        <f>SUM(I23,I29,I35,I45,I56,I70,I75,I82,I88)</f>
        <v>0</v>
      </c>
      <c r="J90" s="29">
        <f>SUM(J23,J29,J35,J45,J56,J70,J75,J82,J88)</f>
        <v>0</v>
      </c>
      <c r="K90" s="20"/>
      <c r="L90" s="267"/>
      <c r="M90" s="1"/>
      <c r="N90" s="1"/>
      <c r="O90" s="1"/>
      <c r="P90" s="1"/>
      <c r="Q90" s="1"/>
      <c r="R90" s="1"/>
      <c r="S90" s="1"/>
      <c r="T90" s="1"/>
      <c r="U90" s="1"/>
    </row>
    <row r="91" spans="2:21" s="4" customFormat="1" ht="15" customHeight="1" thickTop="1" x14ac:dyDescent="0.25">
      <c r="B91" s="30"/>
      <c r="C91" s="2"/>
      <c r="D91" s="31"/>
      <c r="E91" s="1"/>
      <c r="F91" s="31"/>
      <c r="G91" s="31"/>
      <c r="H91" s="31"/>
      <c r="I91" s="31"/>
      <c r="J91" s="31"/>
      <c r="K91" s="20"/>
      <c r="L91" s="267"/>
      <c r="M91" s="1"/>
      <c r="N91" s="1"/>
      <c r="O91" s="1"/>
      <c r="P91" s="1"/>
      <c r="Q91" s="1"/>
      <c r="R91" s="1"/>
      <c r="S91" s="1"/>
      <c r="T91" s="1"/>
      <c r="U91" s="1"/>
    </row>
    <row r="92" spans="2:21" s="4" customFormat="1" ht="15" customHeight="1" x14ac:dyDescent="0.25">
      <c r="B92" s="60" t="s">
        <v>52</v>
      </c>
      <c r="C92" s="2"/>
      <c r="D92" s="31"/>
      <c r="E92" s="1"/>
      <c r="F92" s="31"/>
      <c r="G92" s="31"/>
      <c r="H92" s="31"/>
      <c r="I92" s="31"/>
      <c r="J92" s="31"/>
      <c r="K92" s="20"/>
      <c r="L92" s="267"/>
      <c r="M92" s="1"/>
      <c r="N92" s="1"/>
      <c r="O92" s="1"/>
      <c r="P92" s="1"/>
      <c r="Q92" s="1"/>
      <c r="R92" s="1"/>
      <c r="S92" s="1"/>
      <c r="T92" s="1"/>
      <c r="U92" s="1"/>
    </row>
    <row r="93" spans="2:21" s="4" customFormat="1" ht="15" customHeight="1" x14ac:dyDescent="0.25">
      <c r="B93" s="21" t="s">
        <v>53</v>
      </c>
      <c r="C93" s="2"/>
      <c r="D93" s="31"/>
      <c r="E93" s="1"/>
      <c r="F93" s="31"/>
      <c r="G93" s="31"/>
      <c r="H93" s="31"/>
      <c r="I93" s="31"/>
      <c r="J93" s="31"/>
      <c r="K93" s="20"/>
      <c r="L93" s="267"/>
      <c r="M93" s="1"/>
      <c r="N93" s="1"/>
      <c r="O93" s="1"/>
      <c r="P93" s="1"/>
      <c r="Q93" s="1"/>
      <c r="R93" s="1"/>
      <c r="S93" s="1"/>
      <c r="T93" s="1"/>
      <c r="U93" s="1"/>
    </row>
    <row r="94" spans="2:21" s="4" customFormat="1" ht="15" customHeight="1" x14ac:dyDescent="0.25">
      <c r="B94" s="32" t="s">
        <v>54</v>
      </c>
      <c r="C94" s="2"/>
      <c r="D94" s="334">
        <v>0</v>
      </c>
      <c r="E94" s="1"/>
      <c r="F94" s="33">
        <f>SUMIF(Personnel!$C$9:$C$66,$B94,Personnel!$F$9:$F$66)</f>
        <v>0</v>
      </c>
      <c r="G94" s="33">
        <f>SUMIF(Personnel!$C$9:$C$66,$B94,Personnel!$I$9:$I$66)</f>
        <v>0</v>
      </c>
      <c r="H94" s="49">
        <f t="shared" ref="H94:H100" si="27">IF($G$9&gt;0,SUM(G94-F94),0)</f>
        <v>0</v>
      </c>
      <c r="I94" s="49">
        <f t="shared" ref="I94:I100" si="28">F94-D94</f>
        <v>0</v>
      </c>
      <c r="J94" s="49">
        <f t="shared" ref="J94:J100" si="29">IF($G$9&gt;0,SUM(G94-D94),0)</f>
        <v>0</v>
      </c>
      <c r="K94" s="20"/>
      <c r="L94" s="267"/>
      <c r="M94" s="1"/>
      <c r="N94" s="1"/>
      <c r="O94" s="1"/>
      <c r="P94" s="1"/>
      <c r="Q94" s="1"/>
      <c r="R94" s="1"/>
      <c r="S94" s="1"/>
      <c r="T94" s="1"/>
      <c r="U94" s="1"/>
    </row>
    <row r="95" spans="2:21" s="4" customFormat="1" ht="15" customHeight="1" x14ac:dyDescent="0.25">
      <c r="B95" s="32" t="s">
        <v>55</v>
      </c>
      <c r="C95" s="2"/>
      <c r="D95" s="334">
        <v>0</v>
      </c>
      <c r="E95" s="1"/>
      <c r="F95" s="33">
        <f>SUMIF(Personnel!$C$9:$C$66,$B95,Personnel!$F$9:$F$66)</f>
        <v>0</v>
      </c>
      <c r="G95" s="33">
        <f>SUMIF(Personnel!$C$9:$C$66,$B95,Personnel!$I$9:$I$66)</f>
        <v>0</v>
      </c>
      <c r="H95" s="49">
        <f t="shared" si="27"/>
        <v>0</v>
      </c>
      <c r="I95" s="49">
        <f t="shared" si="28"/>
        <v>0</v>
      </c>
      <c r="J95" s="49">
        <f t="shared" si="29"/>
        <v>0</v>
      </c>
      <c r="K95" s="20"/>
      <c r="L95" s="267"/>
      <c r="M95" s="1"/>
      <c r="N95" s="1"/>
      <c r="O95" s="1"/>
      <c r="P95" s="1"/>
      <c r="Q95" s="1"/>
      <c r="R95" s="1"/>
      <c r="S95" s="1"/>
      <c r="T95" s="1"/>
      <c r="U95" s="1"/>
    </row>
    <row r="96" spans="2:21" s="4" customFormat="1" ht="15" customHeight="1" x14ac:dyDescent="0.25">
      <c r="B96" s="32" t="s">
        <v>56</v>
      </c>
      <c r="C96" s="2"/>
      <c r="D96" s="334">
        <v>0</v>
      </c>
      <c r="E96" s="1"/>
      <c r="F96" s="33">
        <f>SUMIF(Personnel!$C$9:$C$66,$B96,Personnel!$F$9:$F$66)</f>
        <v>0</v>
      </c>
      <c r="G96" s="33">
        <f>SUMIF(Personnel!$C$9:$C$66,$B96,Personnel!$I$9:$I$66)</f>
        <v>0</v>
      </c>
      <c r="H96" s="49">
        <f t="shared" si="27"/>
        <v>0</v>
      </c>
      <c r="I96" s="49">
        <f t="shared" si="28"/>
        <v>0</v>
      </c>
      <c r="J96" s="49">
        <f t="shared" si="29"/>
        <v>0</v>
      </c>
      <c r="K96" s="20"/>
      <c r="L96" s="267"/>
      <c r="M96" s="1"/>
      <c r="N96" s="1"/>
      <c r="O96" s="1"/>
      <c r="P96" s="1"/>
      <c r="Q96" s="1"/>
      <c r="R96" s="1"/>
      <c r="S96" s="1"/>
      <c r="T96" s="1"/>
      <c r="U96" s="1"/>
    </row>
    <row r="97" spans="2:21" s="4" customFormat="1" ht="15" customHeight="1" x14ac:dyDescent="0.25">
      <c r="B97" s="32" t="s">
        <v>57</v>
      </c>
      <c r="C97" s="2"/>
      <c r="D97" s="334">
        <v>0</v>
      </c>
      <c r="E97" s="1"/>
      <c r="F97" s="33">
        <f>SUMIF(Personnel!$C$9:$C$66,$B97,Personnel!$F$9:$F$66)</f>
        <v>0</v>
      </c>
      <c r="G97" s="33">
        <f>SUMIF(Personnel!$C$9:$C$66,$B97,Personnel!$I$9:$I$66)</f>
        <v>0</v>
      </c>
      <c r="H97" s="49">
        <f t="shared" si="27"/>
        <v>0</v>
      </c>
      <c r="I97" s="49">
        <f t="shared" si="28"/>
        <v>0</v>
      </c>
      <c r="J97" s="49">
        <f t="shared" si="29"/>
        <v>0</v>
      </c>
      <c r="K97" s="20"/>
      <c r="L97" s="267"/>
      <c r="M97" s="1"/>
      <c r="N97" s="1"/>
      <c r="O97" s="1"/>
      <c r="P97" s="1"/>
      <c r="Q97" s="1"/>
      <c r="R97" s="1"/>
      <c r="S97" s="1"/>
      <c r="T97" s="1"/>
      <c r="U97" s="1"/>
    </row>
    <row r="98" spans="2:21" s="4" customFormat="1" ht="15" customHeight="1" x14ac:dyDescent="0.25">
      <c r="B98" s="32" t="s">
        <v>58</v>
      </c>
      <c r="C98" s="2"/>
      <c r="D98" s="334">
        <v>0</v>
      </c>
      <c r="E98" s="1"/>
      <c r="F98" s="33">
        <f>SUMIF(Personnel!$C$9:$C$66,$B98,Personnel!$F$9:$F$66)</f>
        <v>0</v>
      </c>
      <c r="G98" s="33">
        <f>SUMIF(Personnel!$C$9:$C$66,$B98,Personnel!$I$9:$I$66)</f>
        <v>0</v>
      </c>
      <c r="H98" s="49">
        <f t="shared" si="27"/>
        <v>0</v>
      </c>
      <c r="I98" s="49">
        <f t="shared" si="28"/>
        <v>0</v>
      </c>
      <c r="J98" s="49">
        <f t="shared" si="29"/>
        <v>0</v>
      </c>
      <c r="K98" s="20"/>
      <c r="L98" s="267"/>
      <c r="M98" s="1"/>
      <c r="N98" s="1"/>
      <c r="O98" s="1"/>
      <c r="P98" s="1"/>
      <c r="Q98" s="1"/>
      <c r="R98" s="1"/>
      <c r="S98" s="1"/>
      <c r="T98" s="1"/>
      <c r="U98" s="1"/>
    </row>
    <row r="99" spans="2:21" s="4" customFormat="1" ht="15" customHeight="1" x14ac:dyDescent="0.25">
      <c r="B99" s="32" t="s">
        <v>59</v>
      </c>
      <c r="C99" s="2"/>
      <c r="D99" s="334">
        <v>0</v>
      </c>
      <c r="E99" s="1"/>
      <c r="F99" s="33">
        <f>SUMIF(Personnel!$C$9:$C$66,$B99,Personnel!$F$9:$F$66)</f>
        <v>0</v>
      </c>
      <c r="G99" s="33">
        <f>SUMIF(Personnel!$C$9:$C$66,$B99,Personnel!$I$9:$I$66)</f>
        <v>0</v>
      </c>
      <c r="H99" s="49">
        <f t="shared" si="27"/>
        <v>0</v>
      </c>
      <c r="I99" s="49">
        <f t="shared" si="28"/>
        <v>0</v>
      </c>
      <c r="J99" s="49">
        <f t="shared" si="29"/>
        <v>0</v>
      </c>
      <c r="K99" s="20"/>
      <c r="L99" s="267"/>
      <c r="M99" s="1"/>
      <c r="N99" s="1"/>
      <c r="O99" s="1"/>
      <c r="P99" s="1"/>
      <c r="Q99" s="1"/>
      <c r="R99" s="1"/>
      <c r="S99" s="1"/>
      <c r="T99" s="1"/>
      <c r="U99" s="1"/>
    </row>
    <row r="100" spans="2:21" s="4" customFormat="1" ht="15" customHeight="1" x14ac:dyDescent="0.25">
      <c r="B100" s="32" t="s">
        <v>167</v>
      </c>
      <c r="C100" s="2"/>
      <c r="D100" s="334">
        <v>0</v>
      </c>
      <c r="E100" s="1"/>
      <c r="F100" s="33">
        <f>SUMIF(Personnel!$C$9:$C$66,$B100,Personnel!$F$9:$F$66)</f>
        <v>0</v>
      </c>
      <c r="G100" s="33">
        <f>SUMIF(Personnel!$C$9:$C$66,$B100,Personnel!$I$9:$I$66)</f>
        <v>0</v>
      </c>
      <c r="H100" s="49">
        <f t="shared" si="27"/>
        <v>0</v>
      </c>
      <c r="I100" s="49">
        <f t="shared" si="28"/>
        <v>0</v>
      </c>
      <c r="J100" s="49">
        <f t="shared" si="29"/>
        <v>0</v>
      </c>
      <c r="K100" s="20"/>
      <c r="L100" s="267"/>
      <c r="M100" s="1"/>
      <c r="N100" s="1"/>
      <c r="O100" s="1"/>
      <c r="P100" s="1"/>
      <c r="Q100" s="1"/>
      <c r="R100" s="1"/>
      <c r="S100" s="1"/>
      <c r="T100" s="1"/>
      <c r="U100" s="1"/>
    </row>
    <row r="101" spans="2:21" s="4" customFormat="1" ht="15" customHeight="1" thickBot="1" x14ac:dyDescent="0.3">
      <c r="B101" s="28" t="str">
        <f>"TOTAL "&amp;B93</f>
        <v>TOTAL ADMINISTRATIVE STAFF PERSONNEL COSTS</v>
      </c>
      <c r="C101" s="2"/>
      <c r="D101" s="24">
        <f>SUM(D94:D100)</f>
        <v>0</v>
      </c>
      <c r="E101" s="1"/>
      <c r="F101" s="24">
        <f>SUM(F94:F100)</f>
        <v>0</v>
      </c>
      <c r="G101" s="24">
        <f>SUM(G94:G100)</f>
        <v>0</v>
      </c>
      <c r="H101" s="24">
        <f>SUM(H94:H100)</f>
        <v>0</v>
      </c>
      <c r="I101" s="24">
        <f>SUM(I94:I100)</f>
        <v>0</v>
      </c>
      <c r="J101" s="54">
        <f>SUM(J94:J100)</f>
        <v>0</v>
      </c>
      <c r="K101" s="20"/>
      <c r="L101" s="267"/>
      <c r="M101" s="1"/>
      <c r="N101" s="1"/>
      <c r="O101" s="1"/>
      <c r="P101" s="1"/>
      <c r="Q101" s="1"/>
      <c r="R101" s="1"/>
      <c r="S101" s="1"/>
      <c r="T101" s="1"/>
      <c r="U101" s="1"/>
    </row>
    <row r="102" spans="2:21" s="4" customFormat="1" ht="6" customHeight="1" thickTop="1" x14ac:dyDescent="0.25">
      <c r="B102" s="21"/>
      <c r="C102" s="2"/>
      <c r="D102" s="34"/>
      <c r="E102" s="1"/>
      <c r="F102" s="34"/>
      <c r="G102" s="34"/>
      <c r="H102" s="34"/>
      <c r="I102" s="34"/>
      <c r="J102" s="34"/>
      <c r="K102" s="20"/>
      <c r="L102" s="267"/>
      <c r="M102" s="1"/>
      <c r="N102" s="1"/>
      <c r="O102" s="1"/>
      <c r="P102" s="1"/>
      <c r="Q102" s="1"/>
      <c r="R102" s="1"/>
      <c r="S102" s="1"/>
      <c r="T102" s="1"/>
      <c r="U102" s="1"/>
    </row>
    <row r="103" spans="2:21" s="4" customFormat="1" ht="15" customHeight="1" x14ac:dyDescent="0.25">
      <c r="B103" s="21" t="s">
        <v>60</v>
      </c>
      <c r="C103" s="2"/>
      <c r="D103" s="33"/>
      <c r="E103" s="1"/>
      <c r="F103" s="33"/>
      <c r="G103" s="33"/>
      <c r="H103" s="33"/>
      <c r="I103" s="33"/>
      <c r="J103" s="33"/>
      <c r="K103" s="20"/>
      <c r="L103" s="267"/>
      <c r="M103" s="1"/>
      <c r="N103" s="1"/>
      <c r="O103" s="1"/>
      <c r="P103" s="1"/>
      <c r="Q103" s="1"/>
      <c r="R103" s="1"/>
      <c r="S103" s="1"/>
      <c r="T103" s="1"/>
      <c r="U103" s="1"/>
    </row>
    <row r="104" spans="2:21" s="4" customFormat="1" ht="15" customHeight="1" x14ac:dyDescent="0.25">
      <c r="B104" s="32" t="s">
        <v>61</v>
      </c>
      <c r="C104" s="2"/>
      <c r="D104" s="334">
        <v>0</v>
      </c>
      <c r="E104" s="1"/>
      <c r="F104" s="33">
        <f>SUMIF(Personnel!$C$9:$C$66,$B104,Personnel!$F$9:$F$66)</f>
        <v>0</v>
      </c>
      <c r="G104" s="33">
        <f>SUMIF(Personnel!$C$9:$C$66,$B104,Personnel!$I$9:$I$66)</f>
        <v>0</v>
      </c>
      <c r="H104" s="49">
        <f t="shared" ref="H104:H111" si="30">IF($G$9&gt;0,SUM(G104-F104),0)</f>
        <v>0</v>
      </c>
      <c r="I104" s="49">
        <f t="shared" ref="I104:I111" si="31">F104-D104</f>
        <v>0</v>
      </c>
      <c r="J104" s="49">
        <f t="shared" ref="J104:J111" si="32">IF($G$9&gt;0,SUM(G104-D104),0)</f>
        <v>0</v>
      </c>
      <c r="K104" s="20"/>
      <c r="L104" s="267"/>
      <c r="M104" s="1"/>
      <c r="N104" s="1"/>
      <c r="O104" s="1"/>
      <c r="P104" s="1"/>
      <c r="Q104" s="1"/>
      <c r="R104" s="1"/>
      <c r="S104" s="1"/>
      <c r="T104" s="1"/>
      <c r="U104" s="1"/>
    </row>
    <row r="105" spans="2:21" s="4" customFormat="1" ht="15" customHeight="1" x14ac:dyDescent="0.25">
      <c r="B105" s="32" t="s">
        <v>62</v>
      </c>
      <c r="C105" s="2"/>
      <c r="D105" s="334">
        <v>0</v>
      </c>
      <c r="E105" s="1"/>
      <c r="F105" s="33">
        <f>SUMIF(Personnel!$C$9:$C$66,$B105,Personnel!$F$9:$F$66)</f>
        <v>0</v>
      </c>
      <c r="G105" s="33">
        <f>SUMIF(Personnel!$C$9:$C$66,$B105,Personnel!$I$9:$I$66)</f>
        <v>0</v>
      </c>
      <c r="H105" s="49">
        <f t="shared" si="30"/>
        <v>0</v>
      </c>
      <c r="I105" s="49">
        <f t="shared" si="31"/>
        <v>0</v>
      </c>
      <c r="J105" s="49">
        <f t="shared" si="32"/>
        <v>0</v>
      </c>
      <c r="K105" s="20"/>
      <c r="L105" s="267"/>
      <c r="M105" s="1"/>
      <c r="N105" s="1"/>
      <c r="O105" s="1"/>
      <c r="P105" s="1"/>
      <c r="Q105" s="1"/>
      <c r="R105" s="1"/>
      <c r="S105" s="1"/>
      <c r="T105" s="1"/>
      <c r="U105" s="1"/>
    </row>
    <row r="106" spans="2:21" s="4" customFormat="1" ht="15" customHeight="1" x14ac:dyDescent="0.25">
      <c r="B106" s="32" t="s">
        <v>63</v>
      </c>
      <c r="C106" s="2"/>
      <c r="D106" s="334">
        <v>0</v>
      </c>
      <c r="E106" s="1"/>
      <c r="F106" s="33">
        <f>SUMIF(Personnel!$C$9:$C$66,$B106,Personnel!$F$9:$F$66)</f>
        <v>0</v>
      </c>
      <c r="G106" s="33">
        <f>SUMIF(Personnel!$C$9:$C$66,$B106,Personnel!$I$9:$I$66)</f>
        <v>0</v>
      </c>
      <c r="H106" s="49">
        <f t="shared" si="30"/>
        <v>0</v>
      </c>
      <c r="I106" s="49">
        <f t="shared" si="31"/>
        <v>0</v>
      </c>
      <c r="J106" s="49">
        <f t="shared" si="32"/>
        <v>0</v>
      </c>
      <c r="K106" s="20"/>
      <c r="L106" s="267"/>
      <c r="M106" s="1"/>
      <c r="N106" s="1"/>
      <c r="O106" s="1"/>
      <c r="P106" s="1"/>
      <c r="Q106" s="1"/>
      <c r="R106" s="1"/>
      <c r="S106" s="1"/>
      <c r="T106" s="1"/>
      <c r="U106" s="1"/>
    </row>
    <row r="107" spans="2:21" s="4" customFormat="1" ht="15" customHeight="1" x14ac:dyDescent="0.25">
      <c r="B107" s="32" t="s">
        <v>64</v>
      </c>
      <c r="C107" s="2"/>
      <c r="D107" s="334">
        <v>0</v>
      </c>
      <c r="E107" s="1"/>
      <c r="F107" s="33">
        <f>SUMIF(Personnel!$C$9:$C$66,$B107,Personnel!$F$9:$F$66)</f>
        <v>0</v>
      </c>
      <c r="G107" s="33">
        <f>SUMIF(Personnel!$C$9:$C$66,$B107,Personnel!$I$9:$I$66)</f>
        <v>0</v>
      </c>
      <c r="H107" s="49">
        <f t="shared" si="30"/>
        <v>0</v>
      </c>
      <c r="I107" s="49">
        <f t="shared" si="31"/>
        <v>0</v>
      </c>
      <c r="J107" s="49">
        <f t="shared" si="32"/>
        <v>0</v>
      </c>
      <c r="K107" s="20"/>
      <c r="L107" s="267"/>
      <c r="M107" s="1"/>
      <c r="N107" s="1"/>
      <c r="O107" s="1"/>
      <c r="P107" s="1"/>
      <c r="Q107" s="1"/>
      <c r="R107" s="1"/>
      <c r="S107" s="1"/>
      <c r="T107" s="1"/>
      <c r="U107" s="1"/>
    </row>
    <row r="108" spans="2:21" s="4" customFormat="1" ht="15" customHeight="1" x14ac:dyDescent="0.25">
      <c r="B108" s="32" t="s">
        <v>65</v>
      </c>
      <c r="C108" s="2"/>
      <c r="D108" s="334">
        <v>0</v>
      </c>
      <c r="E108" s="1"/>
      <c r="F108" s="33">
        <f>SUMIF(Personnel!$C$9:$C$66,$B108,Personnel!$F$9:$F$66)</f>
        <v>0</v>
      </c>
      <c r="G108" s="33">
        <f>SUMIF(Personnel!$C$9:$C$66,$B108,Personnel!$I$9:$I$66)</f>
        <v>0</v>
      </c>
      <c r="H108" s="49">
        <f t="shared" si="30"/>
        <v>0</v>
      </c>
      <c r="I108" s="49">
        <f t="shared" si="31"/>
        <v>0</v>
      </c>
      <c r="J108" s="49">
        <f t="shared" si="32"/>
        <v>0</v>
      </c>
      <c r="K108" s="20"/>
      <c r="L108" s="267"/>
      <c r="M108" s="1"/>
      <c r="N108" s="1"/>
      <c r="O108" s="1"/>
      <c r="P108" s="1"/>
      <c r="Q108" s="1"/>
      <c r="R108" s="1"/>
      <c r="S108" s="1"/>
      <c r="T108" s="1"/>
      <c r="U108" s="1"/>
    </row>
    <row r="109" spans="2:21" s="4" customFormat="1" x14ac:dyDescent="0.25">
      <c r="B109" s="32" t="s">
        <v>66</v>
      </c>
      <c r="C109" s="2"/>
      <c r="D109" s="334">
        <v>0</v>
      </c>
      <c r="E109" s="1"/>
      <c r="F109" s="33">
        <f>SUMIF(Personnel!$C$9:$C$66,$B109,Personnel!$F$9:$F$66)</f>
        <v>0</v>
      </c>
      <c r="G109" s="33">
        <f>SUMIF(Personnel!$C$9:$C$66,$B109,Personnel!$I$9:$I$66)</f>
        <v>0</v>
      </c>
      <c r="H109" s="49">
        <f t="shared" si="30"/>
        <v>0</v>
      </c>
      <c r="I109" s="49">
        <f t="shared" si="31"/>
        <v>0</v>
      </c>
      <c r="J109" s="49">
        <f t="shared" si="32"/>
        <v>0</v>
      </c>
      <c r="K109" s="20"/>
      <c r="L109" s="267"/>
      <c r="M109" s="1"/>
      <c r="N109" s="1"/>
      <c r="O109" s="1"/>
      <c r="P109" s="1"/>
      <c r="Q109" s="1"/>
      <c r="R109" s="1"/>
      <c r="S109" s="1"/>
      <c r="T109" s="1"/>
      <c r="U109" s="1"/>
    </row>
    <row r="110" spans="2:21" s="4" customFormat="1" ht="15" customHeight="1" x14ac:dyDescent="0.25">
      <c r="B110" s="32" t="s">
        <v>67</v>
      </c>
      <c r="C110" s="2"/>
      <c r="D110" s="334">
        <v>0</v>
      </c>
      <c r="E110" s="1"/>
      <c r="F110" s="33">
        <f>SUMIF(Personnel!$C$9:$C$66,$B110,Personnel!$F$9:$F$66)</f>
        <v>0</v>
      </c>
      <c r="G110" s="33">
        <f>SUMIF(Personnel!$C$9:$C$66,$B110,Personnel!$I$9:$I$66)</f>
        <v>0</v>
      </c>
      <c r="H110" s="49">
        <f t="shared" si="30"/>
        <v>0</v>
      </c>
      <c r="I110" s="49">
        <f t="shared" si="31"/>
        <v>0</v>
      </c>
      <c r="J110" s="49">
        <f t="shared" si="32"/>
        <v>0</v>
      </c>
      <c r="K110" s="20"/>
      <c r="L110" s="267"/>
      <c r="M110" s="1"/>
      <c r="N110" s="1"/>
      <c r="O110" s="1"/>
      <c r="P110" s="1"/>
      <c r="Q110" s="1"/>
      <c r="R110" s="1"/>
      <c r="S110" s="1"/>
      <c r="T110" s="1"/>
      <c r="U110" s="1"/>
    </row>
    <row r="111" spans="2:21" s="4" customFormat="1" ht="15" customHeight="1" x14ac:dyDescent="0.25">
      <c r="B111" s="32" t="s">
        <v>168</v>
      </c>
      <c r="C111" s="2"/>
      <c r="D111" s="334">
        <v>0</v>
      </c>
      <c r="E111" s="1"/>
      <c r="F111" s="33">
        <f>SUMIF(Personnel!$C$9:$C$66,$B111,Personnel!$F$9:$F$66)</f>
        <v>0</v>
      </c>
      <c r="G111" s="33">
        <f>SUMIF(Personnel!$C$9:$C$66,$B111,Personnel!$I$9:$I$66)</f>
        <v>0</v>
      </c>
      <c r="H111" s="49">
        <f t="shared" si="30"/>
        <v>0</v>
      </c>
      <c r="I111" s="49">
        <f t="shared" si="31"/>
        <v>0</v>
      </c>
      <c r="J111" s="49">
        <f t="shared" si="32"/>
        <v>0</v>
      </c>
      <c r="K111" s="20"/>
      <c r="L111" s="267"/>
      <c r="M111" s="1"/>
      <c r="N111" s="1"/>
      <c r="O111" s="1"/>
      <c r="P111" s="1"/>
      <c r="Q111" s="1"/>
      <c r="R111" s="1"/>
      <c r="S111" s="1"/>
      <c r="T111" s="1"/>
      <c r="U111" s="1"/>
    </row>
    <row r="112" spans="2:21" s="4" customFormat="1" ht="15" customHeight="1" thickBot="1" x14ac:dyDescent="0.3">
      <c r="B112" s="28" t="str">
        <f>"TOTAL "&amp;B103</f>
        <v>TOTAL INSTRUCTIONAL PERSONNEL COSTS</v>
      </c>
      <c r="C112" s="2"/>
      <c r="D112" s="24">
        <f>SUM(D104:D111)</f>
        <v>0</v>
      </c>
      <c r="E112" s="1"/>
      <c r="F112" s="24">
        <f>SUM(F104:F111)</f>
        <v>0</v>
      </c>
      <c r="G112" s="24">
        <f>SUM(G104:G111)</f>
        <v>0</v>
      </c>
      <c r="H112" s="24">
        <f>SUM(H104:H111)</f>
        <v>0</v>
      </c>
      <c r="I112" s="24">
        <f>SUM(I104:I111)</f>
        <v>0</v>
      </c>
      <c r="J112" s="54">
        <f>SUM(J104:J111)</f>
        <v>0</v>
      </c>
      <c r="K112" s="20"/>
      <c r="L112" s="267"/>
      <c r="M112" s="1"/>
      <c r="N112" s="1"/>
      <c r="O112" s="1"/>
      <c r="P112" s="1"/>
      <c r="Q112" s="1"/>
      <c r="R112" s="1"/>
      <c r="S112" s="1"/>
      <c r="T112" s="1"/>
      <c r="U112" s="1"/>
    </row>
    <row r="113" spans="2:21" s="4" customFormat="1" ht="6" customHeight="1" thickTop="1" x14ac:dyDescent="0.25">
      <c r="B113" s="21"/>
      <c r="C113" s="2"/>
      <c r="D113" s="34"/>
      <c r="E113" s="1"/>
      <c r="F113" s="34"/>
      <c r="G113" s="34"/>
      <c r="H113" s="34"/>
      <c r="I113" s="34"/>
      <c r="J113" s="34"/>
      <c r="K113" s="20"/>
      <c r="L113" s="267"/>
      <c r="M113" s="1"/>
      <c r="N113" s="1"/>
      <c r="O113" s="1"/>
      <c r="P113" s="1"/>
      <c r="Q113" s="1"/>
      <c r="R113" s="1"/>
      <c r="S113" s="1"/>
      <c r="T113" s="1"/>
      <c r="U113" s="1"/>
    </row>
    <row r="114" spans="2:21" s="4" customFormat="1" ht="15" customHeight="1" x14ac:dyDescent="0.25">
      <c r="B114" s="21" t="s">
        <v>68</v>
      </c>
      <c r="C114" s="2"/>
      <c r="D114" s="33"/>
      <c r="E114" s="1"/>
      <c r="F114" s="33"/>
      <c r="G114" s="33"/>
      <c r="H114" s="33"/>
      <c r="I114" s="33"/>
      <c r="J114" s="33"/>
      <c r="K114" s="20"/>
      <c r="L114" s="267"/>
      <c r="M114" s="1"/>
      <c r="N114" s="1"/>
      <c r="O114" s="1"/>
      <c r="P114" s="1"/>
      <c r="Q114" s="1"/>
      <c r="R114" s="1"/>
      <c r="S114" s="1"/>
      <c r="T114" s="1"/>
      <c r="U114" s="1"/>
    </row>
    <row r="115" spans="2:21" s="4" customFormat="1" ht="15" customHeight="1" x14ac:dyDescent="0.25">
      <c r="B115" s="23" t="s">
        <v>69</v>
      </c>
      <c r="C115" s="2"/>
      <c r="D115" s="334">
        <v>0</v>
      </c>
      <c r="E115" s="1"/>
      <c r="F115" s="33">
        <f>SUMIF(Personnel!$C$9:$C$66,$B115,Personnel!$F$9:$F$66)</f>
        <v>0</v>
      </c>
      <c r="G115" s="33">
        <f>SUMIF(Personnel!$C$9:$C$66,$B115,Personnel!$I$9:$I$66)</f>
        <v>0</v>
      </c>
      <c r="H115" s="49">
        <f>IF($G$9&gt;0,SUM(G115-F115),0)</f>
        <v>0</v>
      </c>
      <c r="I115" s="49">
        <f t="shared" ref="I115:I119" si="33">F115-D115</f>
        <v>0</v>
      </c>
      <c r="J115" s="49">
        <f t="shared" ref="J115:J119" si="34">IF($G$9&gt;0,SUM(G115-D115),0)</f>
        <v>0</v>
      </c>
      <c r="K115" s="20"/>
      <c r="L115" s="267"/>
      <c r="M115" s="1"/>
      <c r="N115" s="1"/>
      <c r="O115" s="1"/>
      <c r="P115" s="1"/>
      <c r="Q115" s="1"/>
      <c r="R115" s="1"/>
      <c r="S115" s="1"/>
      <c r="T115" s="1"/>
      <c r="U115" s="1"/>
    </row>
    <row r="116" spans="2:21" s="4" customFormat="1" ht="15" customHeight="1" x14ac:dyDescent="0.25">
      <c r="B116" s="23" t="s">
        <v>70</v>
      </c>
      <c r="C116" s="2"/>
      <c r="D116" s="334">
        <v>0</v>
      </c>
      <c r="E116" s="1"/>
      <c r="F116" s="33">
        <f>SUMIF(Personnel!$C$9:$C$66,$B116,Personnel!$F$9:$F$66)</f>
        <v>0</v>
      </c>
      <c r="G116" s="33">
        <f>SUMIF(Personnel!$C$9:$C$66,$B116,Personnel!$I$9:$I$66)</f>
        <v>0</v>
      </c>
      <c r="H116" s="49">
        <f>IF($G$9&gt;0,SUM(G116-F116),0)</f>
        <v>0</v>
      </c>
      <c r="I116" s="49">
        <f t="shared" si="33"/>
        <v>0</v>
      </c>
      <c r="J116" s="49">
        <f t="shared" si="34"/>
        <v>0</v>
      </c>
      <c r="K116" s="20"/>
      <c r="L116" s="267"/>
      <c r="M116" s="1"/>
      <c r="N116" s="1"/>
      <c r="O116" s="1"/>
      <c r="P116" s="1"/>
      <c r="Q116" s="1"/>
      <c r="R116" s="1"/>
      <c r="S116" s="1"/>
      <c r="T116" s="1"/>
      <c r="U116" s="1"/>
    </row>
    <row r="117" spans="2:21" s="4" customFormat="1" ht="15" customHeight="1" x14ac:dyDescent="0.25">
      <c r="B117" s="23" t="s">
        <v>71</v>
      </c>
      <c r="C117" s="2"/>
      <c r="D117" s="334">
        <v>0</v>
      </c>
      <c r="E117" s="1"/>
      <c r="F117" s="33">
        <f>SUMIF(Personnel!$C$9:$C$66,$B117,Personnel!$F$9:$F$66)</f>
        <v>0</v>
      </c>
      <c r="G117" s="33">
        <f>SUMIF(Personnel!$C$9:$C$66,$B117,Personnel!$I$9:$I$66)</f>
        <v>0</v>
      </c>
      <c r="H117" s="49">
        <f>IF($G$9&gt;0,SUM(G117-F117),0)</f>
        <v>0</v>
      </c>
      <c r="I117" s="49">
        <f t="shared" si="33"/>
        <v>0</v>
      </c>
      <c r="J117" s="49">
        <f t="shared" si="34"/>
        <v>0</v>
      </c>
      <c r="K117" s="20"/>
      <c r="L117" s="267"/>
      <c r="M117" s="1"/>
      <c r="N117" s="1"/>
      <c r="O117" s="1"/>
      <c r="P117" s="1"/>
      <c r="Q117" s="1"/>
      <c r="R117" s="1"/>
      <c r="S117" s="1"/>
      <c r="T117" s="1"/>
      <c r="U117" s="1"/>
    </row>
    <row r="118" spans="2:21" s="4" customFormat="1" ht="15" customHeight="1" x14ac:dyDescent="0.25">
      <c r="B118" s="23" t="s">
        <v>72</v>
      </c>
      <c r="C118" s="2"/>
      <c r="D118" s="334">
        <v>0</v>
      </c>
      <c r="E118" s="1"/>
      <c r="F118" s="33">
        <f>SUMIF(Personnel!$C$9:$C$66,$B118,Personnel!$F$9:$F$66)</f>
        <v>0</v>
      </c>
      <c r="G118" s="33">
        <f>SUMIF(Personnel!$C$9:$C$66,$B118,Personnel!$I$9:$I$66)</f>
        <v>0</v>
      </c>
      <c r="H118" s="49">
        <f>IF($G$9&gt;0,SUM(G118-F118),0)</f>
        <v>0</v>
      </c>
      <c r="I118" s="49">
        <f t="shared" si="33"/>
        <v>0</v>
      </c>
      <c r="J118" s="49">
        <f t="shared" si="34"/>
        <v>0</v>
      </c>
      <c r="K118" s="20"/>
      <c r="L118" s="267"/>
      <c r="M118" s="1"/>
      <c r="N118" s="1"/>
      <c r="O118" s="1"/>
      <c r="P118" s="1"/>
      <c r="Q118" s="1"/>
      <c r="R118" s="1"/>
      <c r="S118" s="1"/>
      <c r="T118" s="1"/>
      <c r="U118" s="1"/>
    </row>
    <row r="119" spans="2:21" s="4" customFormat="1" ht="15" customHeight="1" x14ac:dyDescent="0.25">
      <c r="B119" s="23" t="s">
        <v>169</v>
      </c>
      <c r="C119" s="2"/>
      <c r="D119" s="334">
        <v>0</v>
      </c>
      <c r="E119" s="1"/>
      <c r="F119" s="33">
        <f>SUMIF(Personnel!$C$9:$C$66,$B119,Personnel!$F$9:$F$66)</f>
        <v>0</v>
      </c>
      <c r="G119" s="33">
        <f>SUMIF(Personnel!$C$9:$C$66,$B119,Personnel!$I$9:$I$66)</f>
        <v>0</v>
      </c>
      <c r="H119" s="49">
        <f>IF($G$9&gt;0,SUM(G119-F119),0)</f>
        <v>0</v>
      </c>
      <c r="I119" s="49">
        <f t="shared" si="33"/>
        <v>0</v>
      </c>
      <c r="J119" s="49">
        <f t="shared" si="34"/>
        <v>0</v>
      </c>
      <c r="K119" s="20"/>
      <c r="L119" s="267"/>
      <c r="M119" s="1"/>
      <c r="N119" s="1"/>
      <c r="O119" s="1"/>
      <c r="P119" s="1"/>
      <c r="Q119" s="1"/>
      <c r="R119" s="1"/>
      <c r="S119" s="1"/>
      <c r="T119" s="1"/>
      <c r="U119" s="1"/>
    </row>
    <row r="120" spans="2:21" s="4" customFormat="1" ht="15" customHeight="1" thickBot="1" x14ac:dyDescent="0.3">
      <c r="B120" s="28" t="str">
        <f>"TOTAL "&amp;B114</f>
        <v>TOTAL NON-INSTRUCTIONAL PERSONNEL COSTS</v>
      </c>
      <c r="C120" s="2"/>
      <c r="D120" s="24">
        <f t="shared" ref="D120:H120" si="35">SUM(D115:D119)</f>
        <v>0</v>
      </c>
      <c r="E120" s="1"/>
      <c r="F120" s="24">
        <f t="shared" si="35"/>
        <v>0</v>
      </c>
      <c r="G120" s="24">
        <f t="shared" si="35"/>
        <v>0</v>
      </c>
      <c r="H120" s="24">
        <f t="shared" si="35"/>
        <v>0</v>
      </c>
      <c r="I120" s="24">
        <f t="shared" ref="I120" si="36">SUM(I115:I119)</f>
        <v>0</v>
      </c>
      <c r="J120" s="54">
        <f t="shared" ref="J120" si="37">SUM(J115:J119)</f>
        <v>0</v>
      </c>
      <c r="K120" s="20"/>
      <c r="L120" s="267"/>
      <c r="M120" s="1"/>
      <c r="N120" s="1"/>
      <c r="O120" s="1"/>
      <c r="P120" s="1"/>
      <c r="Q120" s="1"/>
      <c r="R120" s="1"/>
      <c r="S120" s="1"/>
      <c r="T120" s="1"/>
      <c r="U120" s="1"/>
    </row>
    <row r="121" spans="2:21" s="4" customFormat="1" ht="6" customHeight="1" thickTop="1" x14ac:dyDescent="0.25">
      <c r="B121" s="21"/>
      <c r="C121" s="2"/>
      <c r="D121" s="35"/>
      <c r="E121" s="1"/>
      <c r="F121" s="35"/>
      <c r="G121" s="35"/>
      <c r="H121" s="35"/>
      <c r="I121" s="35"/>
      <c r="J121" s="35"/>
      <c r="K121" s="20"/>
      <c r="L121" s="267"/>
      <c r="M121" s="1"/>
      <c r="N121" s="1"/>
      <c r="O121" s="1"/>
      <c r="P121" s="1"/>
      <c r="Q121" s="1"/>
      <c r="R121" s="1"/>
      <c r="S121" s="1"/>
      <c r="T121" s="1"/>
      <c r="U121" s="1"/>
    </row>
    <row r="122" spans="2:21" s="39" customFormat="1" ht="15" customHeight="1" thickBot="1" x14ac:dyDescent="0.3">
      <c r="B122" s="36" t="s">
        <v>170</v>
      </c>
      <c r="C122" s="11"/>
      <c r="D122" s="29">
        <f>D101+D112+D120</f>
        <v>0</v>
      </c>
      <c r="E122" s="37"/>
      <c r="F122" s="29">
        <f>F101+F112+F120</f>
        <v>0</v>
      </c>
      <c r="G122" s="29">
        <f>G101+G112+G120</f>
        <v>0</v>
      </c>
      <c r="H122" s="29">
        <f>H101+H112+H120</f>
        <v>0</v>
      </c>
      <c r="I122" s="29">
        <f>I101+I112+I120</f>
        <v>0</v>
      </c>
      <c r="J122" s="29">
        <f>J101+J112+J120</f>
        <v>0</v>
      </c>
      <c r="K122" s="38"/>
      <c r="L122" s="275"/>
      <c r="M122" s="37"/>
      <c r="N122" s="37"/>
      <c r="O122" s="37"/>
      <c r="P122" s="37"/>
      <c r="Q122" s="37"/>
      <c r="R122" s="37"/>
      <c r="S122" s="37"/>
      <c r="T122" s="37"/>
      <c r="U122" s="37"/>
    </row>
    <row r="123" spans="2:21" s="4" customFormat="1" ht="6" customHeight="1" thickTop="1" x14ac:dyDescent="0.25">
      <c r="B123" s="21"/>
      <c r="C123" s="2"/>
      <c r="D123" s="34"/>
      <c r="E123" s="1"/>
      <c r="F123" s="34"/>
      <c r="G123" s="34"/>
      <c r="H123" s="34"/>
      <c r="I123" s="34"/>
      <c r="J123" s="34"/>
      <c r="K123" s="20"/>
      <c r="L123" s="267"/>
      <c r="M123" s="1"/>
      <c r="N123" s="1"/>
      <c r="O123" s="1"/>
      <c r="P123" s="1"/>
      <c r="Q123" s="1"/>
      <c r="R123" s="1"/>
      <c r="S123" s="1"/>
      <c r="T123" s="1"/>
      <c r="U123" s="1"/>
    </row>
    <row r="124" spans="2:21" s="4" customFormat="1" ht="15" customHeight="1" x14ac:dyDescent="0.25">
      <c r="B124" s="21" t="s">
        <v>73</v>
      </c>
      <c r="C124" s="2"/>
      <c r="D124" s="33"/>
      <c r="E124" s="1"/>
      <c r="F124" s="33"/>
      <c r="G124" s="33"/>
      <c r="H124" s="33"/>
      <c r="I124" s="33"/>
      <c r="J124" s="33"/>
      <c r="K124" s="20"/>
      <c r="L124" s="267"/>
      <c r="M124" s="1"/>
      <c r="N124" s="1"/>
      <c r="O124" s="1"/>
      <c r="P124" s="1"/>
      <c r="Q124" s="1"/>
      <c r="R124" s="1"/>
      <c r="S124" s="1"/>
      <c r="T124" s="1"/>
      <c r="U124" s="1"/>
    </row>
    <row r="125" spans="2:21" s="4" customFormat="1" ht="15" customHeight="1" x14ac:dyDescent="0.25">
      <c r="B125" s="23" t="s">
        <v>171</v>
      </c>
      <c r="C125" s="2"/>
      <c r="D125" s="334">
        <v>0</v>
      </c>
      <c r="E125" s="1"/>
      <c r="F125" s="334">
        <v>0</v>
      </c>
      <c r="G125" s="334">
        <v>0</v>
      </c>
      <c r="H125" s="49">
        <f t="shared" ref="H125:H135" si="38">IF($G$9&gt;0,SUM(G125-F125),0)</f>
        <v>0</v>
      </c>
      <c r="I125" s="49">
        <f t="shared" ref="I125:I137" si="39">F125-D125</f>
        <v>0</v>
      </c>
      <c r="J125" s="49">
        <f t="shared" ref="J125:J137" si="40">IF($G$9&gt;0,SUM(G125-D125),0)</f>
        <v>0</v>
      </c>
      <c r="K125" s="20"/>
      <c r="L125" s="267"/>
      <c r="M125" s="1"/>
      <c r="N125" s="1"/>
      <c r="O125" s="1"/>
      <c r="P125" s="1"/>
      <c r="Q125" s="1"/>
      <c r="R125" s="1"/>
      <c r="S125" s="1"/>
      <c r="T125" s="1"/>
      <c r="U125" s="1"/>
    </row>
    <row r="126" spans="2:21" s="4" customFormat="1" ht="15" customHeight="1" x14ac:dyDescent="0.25">
      <c r="B126" s="23" t="s">
        <v>172</v>
      </c>
      <c r="C126" s="2"/>
      <c r="D126" s="334">
        <v>0</v>
      </c>
      <c r="E126" s="1"/>
      <c r="F126" s="334">
        <v>0</v>
      </c>
      <c r="G126" s="334">
        <v>0</v>
      </c>
      <c r="H126" s="49">
        <f t="shared" si="38"/>
        <v>0</v>
      </c>
      <c r="I126" s="49">
        <f t="shared" si="39"/>
        <v>0</v>
      </c>
      <c r="J126" s="49">
        <f t="shared" si="40"/>
        <v>0</v>
      </c>
      <c r="K126" s="20"/>
      <c r="L126" s="267"/>
      <c r="M126" s="1"/>
      <c r="N126" s="1"/>
      <c r="O126" s="1"/>
      <c r="P126" s="1"/>
      <c r="Q126" s="1"/>
      <c r="R126" s="1"/>
      <c r="S126" s="1"/>
      <c r="T126" s="1"/>
      <c r="U126" s="1"/>
    </row>
    <row r="127" spans="2:21" s="4" customFormat="1" ht="15" customHeight="1" x14ac:dyDescent="0.25">
      <c r="B127" s="23" t="s">
        <v>173</v>
      </c>
      <c r="C127" s="2"/>
      <c r="D127" s="334">
        <v>0</v>
      </c>
      <c r="E127" s="1"/>
      <c r="F127" s="334">
        <v>0</v>
      </c>
      <c r="G127" s="334">
        <v>0</v>
      </c>
      <c r="H127" s="49">
        <f t="shared" si="38"/>
        <v>0</v>
      </c>
      <c r="I127" s="49">
        <f t="shared" si="39"/>
        <v>0</v>
      </c>
      <c r="J127" s="49">
        <f t="shared" si="40"/>
        <v>0</v>
      </c>
      <c r="K127" s="20"/>
      <c r="L127" s="267"/>
      <c r="M127" s="1"/>
      <c r="N127" s="1"/>
      <c r="O127" s="1"/>
      <c r="P127" s="1"/>
      <c r="Q127" s="1"/>
      <c r="R127" s="1"/>
      <c r="S127" s="1"/>
      <c r="T127" s="1"/>
      <c r="U127" s="1"/>
    </row>
    <row r="128" spans="2:21" s="4" customFormat="1" ht="15" customHeight="1" x14ac:dyDescent="0.25">
      <c r="B128" s="23" t="s">
        <v>174</v>
      </c>
      <c r="C128" s="2"/>
      <c r="D128" s="334">
        <v>0</v>
      </c>
      <c r="E128" s="1"/>
      <c r="F128" s="334">
        <v>0</v>
      </c>
      <c r="G128" s="334">
        <v>0</v>
      </c>
      <c r="H128" s="49">
        <f t="shared" si="38"/>
        <v>0</v>
      </c>
      <c r="I128" s="49">
        <f t="shared" si="39"/>
        <v>0</v>
      </c>
      <c r="J128" s="49">
        <f t="shared" si="40"/>
        <v>0</v>
      </c>
      <c r="K128" s="20"/>
      <c r="L128" s="267"/>
      <c r="M128" s="1"/>
      <c r="N128" s="1"/>
      <c r="O128" s="1"/>
      <c r="P128" s="1"/>
      <c r="Q128" s="1"/>
      <c r="R128" s="1"/>
      <c r="S128" s="1"/>
      <c r="T128" s="1"/>
      <c r="U128" s="1"/>
    </row>
    <row r="129" spans="2:21" s="4" customFormat="1" ht="15" customHeight="1" x14ac:dyDescent="0.25">
      <c r="B129" s="335" t="s">
        <v>175</v>
      </c>
      <c r="C129" s="2"/>
      <c r="D129" s="334">
        <v>0</v>
      </c>
      <c r="E129" s="1"/>
      <c r="F129" s="334">
        <v>0</v>
      </c>
      <c r="G129" s="334">
        <v>0</v>
      </c>
      <c r="H129" s="49">
        <f t="shared" si="38"/>
        <v>0</v>
      </c>
      <c r="I129" s="49">
        <f t="shared" si="39"/>
        <v>0</v>
      </c>
      <c r="J129" s="49">
        <f t="shared" si="40"/>
        <v>0</v>
      </c>
      <c r="K129" s="20"/>
      <c r="L129" s="267"/>
      <c r="M129" s="1"/>
      <c r="N129" s="1"/>
      <c r="O129" s="1"/>
      <c r="P129" s="1"/>
      <c r="Q129" s="1"/>
      <c r="R129" s="1"/>
      <c r="S129" s="1"/>
      <c r="T129" s="1"/>
      <c r="U129" s="1"/>
    </row>
    <row r="130" spans="2:21" s="4" customFormat="1" ht="15" customHeight="1" x14ac:dyDescent="0.25">
      <c r="B130" s="335" t="s">
        <v>176</v>
      </c>
      <c r="C130" s="2"/>
      <c r="D130" s="334">
        <v>0</v>
      </c>
      <c r="E130" s="1"/>
      <c r="F130" s="334">
        <v>0</v>
      </c>
      <c r="G130" s="334">
        <v>0</v>
      </c>
      <c r="H130" s="49">
        <f t="shared" si="38"/>
        <v>0</v>
      </c>
      <c r="I130" s="49">
        <f t="shared" si="39"/>
        <v>0</v>
      </c>
      <c r="J130" s="49">
        <f t="shared" si="40"/>
        <v>0</v>
      </c>
      <c r="K130" s="20"/>
      <c r="L130" s="267"/>
      <c r="M130" s="1"/>
      <c r="N130" s="1"/>
      <c r="O130" s="1"/>
      <c r="P130" s="1"/>
      <c r="Q130" s="1"/>
      <c r="R130" s="1"/>
      <c r="S130" s="1"/>
      <c r="T130" s="1"/>
      <c r="U130" s="1"/>
    </row>
    <row r="131" spans="2:21" s="4" customFormat="1" ht="15" customHeight="1" x14ac:dyDescent="0.25">
      <c r="B131" s="23" t="s">
        <v>177</v>
      </c>
      <c r="C131" s="2"/>
      <c r="D131" s="334">
        <v>0</v>
      </c>
      <c r="E131" s="1"/>
      <c r="F131" s="334">
        <v>0</v>
      </c>
      <c r="G131" s="334">
        <v>0</v>
      </c>
      <c r="H131" s="49">
        <f t="shared" si="38"/>
        <v>0</v>
      </c>
      <c r="I131" s="49">
        <f t="shared" si="39"/>
        <v>0</v>
      </c>
      <c r="J131" s="49">
        <f t="shared" si="40"/>
        <v>0</v>
      </c>
      <c r="K131" s="20"/>
      <c r="L131" s="267"/>
      <c r="M131" s="1"/>
      <c r="N131" s="1"/>
      <c r="O131" s="1"/>
      <c r="P131" s="1"/>
      <c r="Q131" s="1"/>
      <c r="R131" s="1"/>
      <c r="S131" s="1"/>
      <c r="T131" s="1"/>
      <c r="U131" s="1"/>
    </row>
    <row r="132" spans="2:21" s="4" customFormat="1" ht="15" customHeight="1" x14ac:dyDescent="0.25">
      <c r="B132" s="23" t="s">
        <v>178</v>
      </c>
      <c r="C132" s="2"/>
      <c r="D132" s="334">
        <v>0</v>
      </c>
      <c r="E132" s="1"/>
      <c r="F132" s="334">
        <v>0</v>
      </c>
      <c r="G132" s="334">
        <v>0</v>
      </c>
      <c r="H132" s="49">
        <f t="shared" si="38"/>
        <v>0</v>
      </c>
      <c r="I132" s="49">
        <f t="shared" si="39"/>
        <v>0</v>
      </c>
      <c r="J132" s="49">
        <f t="shared" si="40"/>
        <v>0</v>
      </c>
      <c r="K132" s="20"/>
      <c r="L132" s="267"/>
      <c r="M132" s="1"/>
      <c r="N132" s="1"/>
      <c r="O132" s="1"/>
      <c r="P132" s="1"/>
      <c r="Q132" s="1"/>
      <c r="R132" s="1"/>
      <c r="S132" s="1"/>
      <c r="T132" s="1"/>
      <c r="U132" s="1"/>
    </row>
    <row r="133" spans="2:21" s="4" customFormat="1" ht="15" customHeight="1" x14ac:dyDescent="0.25">
      <c r="B133" s="23" t="s">
        <v>179</v>
      </c>
      <c r="C133" s="2"/>
      <c r="D133" s="334">
        <v>0</v>
      </c>
      <c r="E133" s="1"/>
      <c r="F133" s="334">
        <v>0</v>
      </c>
      <c r="G133" s="334">
        <v>0</v>
      </c>
      <c r="H133" s="49">
        <f t="shared" si="38"/>
        <v>0</v>
      </c>
      <c r="I133" s="49">
        <f t="shared" si="39"/>
        <v>0</v>
      </c>
      <c r="J133" s="49">
        <f t="shared" si="40"/>
        <v>0</v>
      </c>
      <c r="K133" s="20"/>
      <c r="L133" s="267"/>
      <c r="M133" s="1"/>
      <c r="N133" s="1"/>
      <c r="O133" s="1"/>
      <c r="P133" s="1"/>
      <c r="Q133" s="1"/>
      <c r="R133" s="1"/>
      <c r="S133" s="1"/>
      <c r="T133" s="1"/>
      <c r="U133" s="1"/>
    </row>
    <row r="134" spans="2:21" s="4" customFormat="1" ht="15" customHeight="1" x14ac:dyDescent="0.25">
      <c r="B134" s="23" t="s">
        <v>180</v>
      </c>
      <c r="C134" s="2"/>
      <c r="D134" s="334">
        <v>0</v>
      </c>
      <c r="E134" s="1"/>
      <c r="F134" s="334">
        <v>0</v>
      </c>
      <c r="G134" s="334">
        <v>0</v>
      </c>
      <c r="H134" s="49">
        <f t="shared" si="38"/>
        <v>0</v>
      </c>
      <c r="I134" s="49">
        <f t="shared" si="39"/>
        <v>0</v>
      </c>
      <c r="J134" s="49">
        <f t="shared" si="40"/>
        <v>0</v>
      </c>
      <c r="K134" s="20"/>
      <c r="L134" s="267"/>
      <c r="M134" s="1"/>
      <c r="N134" s="1"/>
      <c r="O134" s="1"/>
      <c r="P134" s="1"/>
      <c r="Q134" s="1"/>
      <c r="R134" s="1"/>
      <c r="S134" s="1"/>
      <c r="T134" s="1"/>
      <c r="U134" s="1"/>
    </row>
    <row r="135" spans="2:21" s="4" customFormat="1" ht="15" customHeight="1" x14ac:dyDescent="0.25">
      <c r="B135" s="23" t="s">
        <v>181</v>
      </c>
      <c r="C135" s="2"/>
      <c r="D135" s="334">
        <v>0</v>
      </c>
      <c r="E135" s="1"/>
      <c r="F135" s="334">
        <v>0</v>
      </c>
      <c r="G135" s="334">
        <v>0</v>
      </c>
      <c r="H135" s="49">
        <f t="shared" si="38"/>
        <v>0</v>
      </c>
      <c r="I135" s="49">
        <f t="shared" si="39"/>
        <v>0</v>
      </c>
      <c r="J135" s="49">
        <f t="shared" si="40"/>
        <v>0</v>
      </c>
      <c r="K135" s="20"/>
      <c r="L135" s="267"/>
      <c r="M135" s="1"/>
      <c r="N135" s="1"/>
      <c r="O135" s="1"/>
      <c r="P135" s="1"/>
      <c r="Q135" s="1"/>
      <c r="R135" s="1"/>
      <c r="S135" s="1"/>
      <c r="T135" s="1"/>
      <c r="U135" s="1"/>
    </row>
    <row r="136" spans="2:21" s="4" customFormat="1" ht="15" customHeight="1" x14ac:dyDescent="0.25">
      <c r="B136" s="335" t="s">
        <v>182</v>
      </c>
      <c r="C136" s="2"/>
      <c r="D136" s="334">
        <v>0</v>
      </c>
      <c r="E136" s="1"/>
      <c r="F136" s="334">
        <v>0</v>
      </c>
      <c r="G136" s="334">
        <v>0</v>
      </c>
      <c r="H136" s="49">
        <f>IF($G$9&gt;0,SUM(G136-F136),0)</f>
        <v>0</v>
      </c>
      <c r="I136" s="49">
        <f t="shared" si="39"/>
        <v>0</v>
      </c>
      <c r="J136" s="49">
        <f t="shared" si="40"/>
        <v>0</v>
      </c>
      <c r="K136" s="20"/>
      <c r="L136" s="267"/>
      <c r="M136" s="1"/>
      <c r="N136" s="1"/>
      <c r="O136" s="1"/>
      <c r="P136" s="1"/>
      <c r="Q136" s="1"/>
      <c r="R136" s="1"/>
      <c r="S136" s="1"/>
      <c r="T136" s="1"/>
      <c r="U136" s="1"/>
    </row>
    <row r="137" spans="2:21" s="4" customFormat="1" ht="15" customHeight="1" x14ac:dyDescent="0.25">
      <c r="B137" s="335" t="s">
        <v>183</v>
      </c>
      <c r="C137" s="2"/>
      <c r="D137" s="334">
        <v>0</v>
      </c>
      <c r="E137" s="1"/>
      <c r="F137" s="334">
        <v>0</v>
      </c>
      <c r="G137" s="334">
        <v>0</v>
      </c>
      <c r="H137" s="49">
        <f>IF($G$9&gt;0,SUM(G137-F137),0)</f>
        <v>0</v>
      </c>
      <c r="I137" s="49">
        <f t="shared" si="39"/>
        <v>0</v>
      </c>
      <c r="J137" s="49">
        <f t="shared" si="40"/>
        <v>0</v>
      </c>
      <c r="K137" s="20"/>
      <c r="L137" s="267"/>
      <c r="M137" s="1"/>
      <c r="N137" s="1"/>
      <c r="O137" s="1"/>
      <c r="P137" s="1"/>
      <c r="Q137" s="1"/>
      <c r="R137" s="1"/>
      <c r="S137" s="1"/>
      <c r="T137" s="1"/>
      <c r="U137" s="1"/>
    </row>
    <row r="138" spans="2:21" s="4" customFormat="1" ht="15" customHeight="1" thickBot="1" x14ac:dyDescent="0.3">
      <c r="B138" s="28" t="str">
        <f>"TOTAL "&amp;B124</f>
        <v>TOTAL PAYROLL TAXES AND BENEFITS</v>
      </c>
      <c r="C138" s="2"/>
      <c r="D138" s="24">
        <f>SUM(D125:D137)</f>
        <v>0</v>
      </c>
      <c r="E138" s="1"/>
      <c r="F138" s="24">
        <f>SUM(F125:F137)</f>
        <v>0</v>
      </c>
      <c r="G138" s="24">
        <f>SUM(G125:G137)</f>
        <v>0</v>
      </c>
      <c r="H138" s="24">
        <f>SUM(H125:H137)</f>
        <v>0</v>
      </c>
      <c r="I138" s="24">
        <f>SUM(I125:I137)</f>
        <v>0</v>
      </c>
      <c r="J138" s="54">
        <f>SUM(J125:J137)</f>
        <v>0</v>
      </c>
      <c r="K138" s="20"/>
      <c r="L138" s="267"/>
      <c r="M138" s="1"/>
      <c r="N138" s="1"/>
      <c r="O138" s="1"/>
      <c r="P138" s="1"/>
      <c r="Q138" s="1"/>
      <c r="R138" s="1"/>
      <c r="S138" s="1"/>
      <c r="T138" s="1"/>
      <c r="U138" s="1"/>
    </row>
    <row r="139" spans="2:21" s="4" customFormat="1" ht="6" customHeight="1" thickTop="1" x14ac:dyDescent="0.25">
      <c r="B139" s="21"/>
      <c r="C139" s="2"/>
      <c r="D139" s="35"/>
      <c r="E139" s="1"/>
      <c r="F139" s="35"/>
      <c r="G139" s="35"/>
      <c r="H139" s="35"/>
      <c r="I139" s="35"/>
      <c r="J139" s="35"/>
      <c r="K139" s="20"/>
      <c r="L139" s="267"/>
      <c r="M139" s="1"/>
      <c r="N139" s="1"/>
      <c r="O139" s="1"/>
      <c r="P139" s="1"/>
      <c r="Q139" s="1"/>
      <c r="R139" s="1"/>
      <c r="S139" s="1"/>
      <c r="T139" s="1"/>
      <c r="U139" s="1"/>
    </row>
    <row r="140" spans="2:21" s="39" customFormat="1" ht="15" customHeight="1" thickBot="1" x14ac:dyDescent="0.3">
      <c r="B140" s="36" t="s">
        <v>184</v>
      </c>
      <c r="C140" s="11"/>
      <c r="D140" s="29">
        <f>D122+D138</f>
        <v>0</v>
      </c>
      <c r="E140" s="37"/>
      <c r="F140" s="29">
        <f>F122+F138</f>
        <v>0</v>
      </c>
      <c r="G140" s="29">
        <f>G122+G138</f>
        <v>0</v>
      </c>
      <c r="H140" s="29">
        <f>H122+H138</f>
        <v>0</v>
      </c>
      <c r="I140" s="29">
        <f>I122+I138</f>
        <v>0</v>
      </c>
      <c r="J140" s="29">
        <f>J122+J138</f>
        <v>0</v>
      </c>
      <c r="K140" s="38"/>
      <c r="L140" s="275"/>
      <c r="M140" s="37"/>
      <c r="N140" s="37"/>
      <c r="O140" s="37"/>
      <c r="P140" s="37"/>
      <c r="Q140" s="37"/>
      <c r="R140" s="37"/>
      <c r="S140" s="37"/>
      <c r="T140" s="37"/>
      <c r="U140" s="37"/>
    </row>
    <row r="141" spans="2:21" s="4" customFormat="1" ht="6" customHeight="1" thickTop="1" x14ac:dyDescent="0.25">
      <c r="B141" s="21"/>
      <c r="C141" s="2"/>
      <c r="D141" s="34"/>
      <c r="E141" s="1"/>
      <c r="F141" s="34"/>
      <c r="G141" s="34"/>
      <c r="H141" s="34"/>
      <c r="I141" s="34"/>
      <c r="J141" s="34"/>
      <c r="K141" s="20"/>
      <c r="L141" s="267"/>
      <c r="M141" s="1"/>
      <c r="N141" s="1"/>
      <c r="O141" s="1"/>
      <c r="P141" s="1"/>
      <c r="Q141" s="1"/>
      <c r="R141" s="1"/>
      <c r="S141" s="1"/>
      <c r="T141" s="1"/>
      <c r="U141" s="1"/>
    </row>
    <row r="142" spans="2:21" s="4" customFormat="1" ht="15" customHeight="1" x14ac:dyDescent="0.25">
      <c r="B142" s="21" t="s">
        <v>74</v>
      </c>
      <c r="C142" s="2"/>
      <c r="D142" s="33"/>
      <c r="E142" s="1"/>
      <c r="F142" s="33"/>
      <c r="G142" s="33"/>
      <c r="H142" s="33"/>
      <c r="I142" s="33"/>
      <c r="J142" s="33"/>
      <c r="K142" s="20"/>
      <c r="L142" s="267"/>
      <c r="M142" s="1"/>
      <c r="N142" s="1"/>
      <c r="O142" s="1"/>
      <c r="P142" s="1"/>
      <c r="Q142" s="1"/>
      <c r="R142" s="1"/>
      <c r="S142" s="1"/>
      <c r="T142" s="1"/>
      <c r="U142" s="1"/>
    </row>
    <row r="143" spans="2:21" s="4" customFormat="1" ht="15" customHeight="1" x14ac:dyDescent="0.25">
      <c r="B143" s="23" t="s">
        <v>75</v>
      </c>
      <c r="C143" s="40"/>
      <c r="D143" s="334">
        <v>0</v>
      </c>
      <c r="E143" s="1"/>
      <c r="F143" s="334">
        <v>0</v>
      </c>
      <c r="G143" s="334">
        <v>0</v>
      </c>
      <c r="H143" s="49">
        <f t="shared" ref="H143:H154" si="41">IF($G$9&gt;0,SUM(G143-F143),0)</f>
        <v>0</v>
      </c>
      <c r="I143" s="49">
        <f t="shared" ref="I143:I154" si="42">F143-D143</f>
        <v>0</v>
      </c>
      <c r="J143" s="49">
        <f t="shared" ref="J143:J154" si="43">IF($G$9&gt;0,SUM(G143-D143),0)</f>
        <v>0</v>
      </c>
      <c r="K143" s="20"/>
      <c r="L143" s="267"/>
      <c r="M143" s="1"/>
      <c r="N143" s="1"/>
      <c r="O143" s="1"/>
      <c r="P143" s="1"/>
      <c r="Q143" s="1"/>
      <c r="R143" s="1"/>
      <c r="S143" s="1"/>
      <c r="T143" s="1"/>
      <c r="U143" s="1"/>
    </row>
    <row r="144" spans="2:21" s="4" customFormat="1" ht="15" customHeight="1" x14ac:dyDescent="0.25">
      <c r="B144" s="23" t="s">
        <v>76</v>
      </c>
      <c r="C144" s="40"/>
      <c r="D144" s="334">
        <v>0</v>
      </c>
      <c r="E144" s="1"/>
      <c r="F144" s="334">
        <v>0</v>
      </c>
      <c r="G144" s="334">
        <v>0</v>
      </c>
      <c r="H144" s="49">
        <f t="shared" si="41"/>
        <v>0</v>
      </c>
      <c r="I144" s="49">
        <f t="shared" si="42"/>
        <v>0</v>
      </c>
      <c r="J144" s="49">
        <f t="shared" si="43"/>
        <v>0</v>
      </c>
      <c r="K144" s="20"/>
      <c r="L144" s="267"/>
      <c r="M144" s="1"/>
      <c r="N144" s="1"/>
      <c r="O144" s="1"/>
      <c r="P144" s="1"/>
      <c r="Q144" s="1"/>
      <c r="R144" s="1"/>
      <c r="S144" s="1"/>
      <c r="T144" s="1"/>
      <c r="U144" s="1"/>
    </row>
    <row r="145" spans="2:21" s="4" customFormat="1" ht="15" customHeight="1" x14ac:dyDescent="0.25">
      <c r="B145" s="392" t="s">
        <v>377</v>
      </c>
      <c r="C145" s="40"/>
      <c r="D145" s="334">
        <v>0</v>
      </c>
      <c r="E145" s="1"/>
      <c r="F145" s="334">
        <v>0</v>
      </c>
      <c r="G145" s="334">
        <v>0</v>
      </c>
      <c r="H145" s="49">
        <f t="shared" ref="H145:H146" si="44">IF($G$9&gt;0,SUM(G145-F145),0)</f>
        <v>0</v>
      </c>
      <c r="I145" s="49">
        <f t="shared" ref="I145:I146" si="45">F145-D145</f>
        <v>0</v>
      </c>
      <c r="J145" s="49">
        <f t="shared" ref="J145:J146" si="46">IF($G$9&gt;0,SUM(G145-D145),0)</f>
        <v>0</v>
      </c>
      <c r="K145" s="20"/>
      <c r="L145" s="267"/>
      <c r="M145" s="1"/>
      <c r="N145" s="1"/>
      <c r="O145" s="1"/>
      <c r="P145" s="1"/>
      <c r="Q145" s="1"/>
      <c r="R145" s="1"/>
      <c r="S145" s="1"/>
      <c r="T145" s="1"/>
      <c r="U145" s="1"/>
    </row>
    <row r="146" spans="2:21" s="4" customFormat="1" ht="15" customHeight="1" x14ac:dyDescent="0.25">
      <c r="B146" s="23" t="s">
        <v>77</v>
      </c>
      <c r="C146" s="40"/>
      <c r="D146" s="334">
        <v>0</v>
      </c>
      <c r="E146" s="1"/>
      <c r="F146" s="334">
        <v>0</v>
      </c>
      <c r="G146" s="334">
        <v>0</v>
      </c>
      <c r="H146" s="49">
        <f t="shared" si="44"/>
        <v>0</v>
      </c>
      <c r="I146" s="49">
        <f t="shared" si="45"/>
        <v>0</v>
      </c>
      <c r="J146" s="49">
        <f t="shared" si="46"/>
        <v>0</v>
      </c>
      <c r="K146" s="20"/>
      <c r="L146" s="267"/>
      <c r="M146" s="1"/>
      <c r="N146" s="1"/>
      <c r="O146" s="1"/>
      <c r="P146" s="1"/>
      <c r="Q146" s="1"/>
      <c r="R146" s="1"/>
      <c r="S146" s="1"/>
      <c r="T146" s="1"/>
      <c r="U146" s="1"/>
    </row>
    <row r="147" spans="2:21" s="4" customFormat="1" ht="15" customHeight="1" x14ac:dyDescent="0.25">
      <c r="B147" s="23" t="s">
        <v>78</v>
      </c>
      <c r="C147" s="40"/>
      <c r="D147" s="334">
        <v>0</v>
      </c>
      <c r="E147" s="1"/>
      <c r="F147" s="334">
        <v>0</v>
      </c>
      <c r="G147" s="334">
        <v>0</v>
      </c>
      <c r="H147" s="49">
        <f t="shared" si="41"/>
        <v>0</v>
      </c>
      <c r="I147" s="49">
        <f t="shared" si="42"/>
        <v>0</v>
      </c>
      <c r="J147" s="49">
        <f t="shared" si="43"/>
        <v>0</v>
      </c>
      <c r="K147" s="20"/>
      <c r="L147" s="267"/>
      <c r="M147" s="1"/>
      <c r="N147" s="1"/>
      <c r="O147" s="1"/>
      <c r="P147" s="1"/>
      <c r="Q147" s="1"/>
      <c r="R147" s="1"/>
      <c r="S147" s="1"/>
      <c r="T147" s="1"/>
      <c r="U147" s="1"/>
    </row>
    <row r="148" spans="2:21" s="4" customFormat="1" ht="15" customHeight="1" x14ac:dyDescent="0.25">
      <c r="B148" s="23" t="s">
        <v>79</v>
      </c>
      <c r="C148" s="40"/>
      <c r="D148" s="334">
        <v>0</v>
      </c>
      <c r="E148" s="1"/>
      <c r="F148" s="334">
        <v>0</v>
      </c>
      <c r="G148" s="334">
        <v>0</v>
      </c>
      <c r="H148" s="49">
        <f t="shared" si="41"/>
        <v>0</v>
      </c>
      <c r="I148" s="49">
        <f t="shared" si="42"/>
        <v>0</v>
      </c>
      <c r="J148" s="49">
        <f t="shared" si="43"/>
        <v>0</v>
      </c>
      <c r="K148" s="20"/>
      <c r="L148" s="267"/>
      <c r="M148" s="1"/>
      <c r="N148" s="1"/>
      <c r="O148" s="1"/>
      <c r="P148" s="1"/>
      <c r="Q148" s="1"/>
      <c r="R148" s="1"/>
      <c r="S148" s="1"/>
      <c r="T148" s="1"/>
      <c r="U148" s="1"/>
    </row>
    <row r="149" spans="2:21" s="4" customFormat="1" ht="15" customHeight="1" x14ac:dyDescent="0.25">
      <c r="B149" s="23" t="s">
        <v>80</v>
      </c>
      <c r="C149" s="40"/>
      <c r="D149" s="334">
        <v>0</v>
      </c>
      <c r="E149" s="1"/>
      <c r="F149" s="334">
        <v>0</v>
      </c>
      <c r="G149" s="334">
        <v>0</v>
      </c>
      <c r="H149" s="49">
        <f t="shared" si="41"/>
        <v>0</v>
      </c>
      <c r="I149" s="49">
        <f t="shared" si="42"/>
        <v>0</v>
      </c>
      <c r="J149" s="49">
        <f t="shared" si="43"/>
        <v>0</v>
      </c>
      <c r="K149" s="20"/>
      <c r="L149" s="267"/>
      <c r="M149" s="1"/>
      <c r="N149" s="1"/>
      <c r="O149" s="1"/>
      <c r="P149" s="1"/>
      <c r="Q149" s="1"/>
      <c r="R149" s="1"/>
      <c r="S149" s="1"/>
      <c r="T149" s="1"/>
      <c r="U149" s="1"/>
    </row>
    <row r="150" spans="2:21" s="4" customFormat="1" ht="15" customHeight="1" x14ac:dyDescent="0.25">
      <c r="B150" s="23" t="s">
        <v>81</v>
      </c>
      <c r="C150" s="40"/>
      <c r="D150" s="334">
        <v>0</v>
      </c>
      <c r="E150" s="1"/>
      <c r="F150" s="334">
        <v>0</v>
      </c>
      <c r="G150" s="334">
        <v>0</v>
      </c>
      <c r="H150" s="49">
        <f t="shared" si="41"/>
        <v>0</v>
      </c>
      <c r="I150" s="49">
        <f t="shared" si="42"/>
        <v>0</v>
      </c>
      <c r="J150" s="49">
        <f t="shared" si="43"/>
        <v>0</v>
      </c>
      <c r="K150" s="20"/>
      <c r="L150" s="267"/>
      <c r="M150" s="1"/>
      <c r="N150" s="1"/>
      <c r="O150" s="1"/>
      <c r="P150" s="1"/>
      <c r="Q150" s="1"/>
      <c r="R150" s="1"/>
      <c r="S150" s="1"/>
      <c r="T150" s="1"/>
      <c r="U150" s="1"/>
    </row>
    <row r="151" spans="2:21" s="4" customFormat="1" ht="15" customHeight="1" x14ac:dyDescent="0.25">
      <c r="B151" s="23" t="s">
        <v>82</v>
      </c>
      <c r="C151" s="2"/>
      <c r="D151" s="334">
        <v>0</v>
      </c>
      <c r="E151" s="1"/>
      <c r="F151" s="334">
        <v>0</v>
      </c>
      <c r="G151" s="334">
        <v>0</v>
      </c>
      <c r="H151" s="49">
        <f t="shared" si="41"/>
        <v>0</v>
      </c>
      <c r="I151" s="49">
        <f t="shared" si="42"/>
        <v>0</v>
      </c>
      <c r="J151" s="49">
        <f t="shared" si="43"/>
        <v>0</v>
      </c>
      <c r="K151" s="20"/>
      <c r="L151" s="267"/>
      <c r="M151" s="1"/>
      <c r="N151" s="1"/>
      <c r="O151" s="1"/>
      <c r="P151" s="1"/>
      <c r="Q151" s="1"/>
      <c r="R151" s="1"/>
      <c r="S151" s="1"/>
      <c r="T151" s="1"/>
      <c r="U151" s="1"/>
    </row>
    <row r="152" spans="2:21" s="4" customFormat="1" ht="15" customHeight="1" x14ac:dyDescent="0.25">
      <c r="B152" s="335" t="s">
        <v>185</v>
      </c>
      <c r="C152" s="2"/>
      <c r="D152" s="334">
        <v>0</v>
      </c>
      <c r="E152" s="1"/>
      <c r="F152" s="334">
        <v>0</v>
      </c>
      <c r="G152" s="334">
        <v>0</v>
      </c>
      <c r="H152" s="49">
        <f t="shared" si="41"/>
        <v>0</v>
      </c>
      <c r="I152" s="49">
        <f t="shared" si="42"/>
        <v>0</v>
      </c>
      <c r="J152" s="49">
        <f t="shared" si="43"/>
        <v>0</v>
      </c>
      <c r="K152" s="20"/>
      <c r="L152" s="267"/>
      <c r="M152" s="1"/>
      <c r="N152" s="1"/>
      <c r="O152" s="1"/>
      <c r="P152" s="1"/>
      <c r="Q152" s="1"/>
      <c r="R152" s="1"/>
      <c r="S152" s="1"/>
      <c r="T152" s="1"/>
      <c r="U152" s="1"/>
    </row>
    <row r="153" spans="2:21" s="4" customFormat="1" ht="15" customHeight="1" x14ac:dyDescent="0.25">
      <c r="B153" s="335" t="s">
        <v>186</v>
      </c>
      <c r="C153" s="2"/>
      <c r="D153" s="334">
        <v>0</v>
      </c>
      <c r="E153" s="1"/>
      <c r="F153" s="334">
        <v>0</v>
      </c>
      <c r="G153" s="334">
        <v>0</v>
      </c>
      <c r="H153" s="49">
        <f t="shared" si="41"/>
        <v>0</v>
      </c>
      <c r="I153" s="49">
        <f t="shared" si="42"/>
        <v>0</v>
      </c>
      <c r="J153" s="49">
        <f t="shared" si="43"/>
        <v>0</v>
      </c>
      <c r="K153" s="20"/>
      <c r="L153" s="267"/>
      <c r="M153" s="1"/>
      <c r="N153" s="1"/>
      <c r="O153" s="1"/>
      <c r="P153" s="1"/>
      <c r="Q153" s="1"/>
      <c r="R153" s="1"/>
      <c r="S153" s="1"/>
      <c r="T153" s="1"/>
      <c r="U153" s="1"/>
    </row>
    <row r="154" spans="2:21" s="4" customFormat="1" ht="15" customHeight="1" x14ac:dyDescent="0.25">
      <c r="B154" s="335" t="s">
        <v>187</v>
      </c>
      <c r="C154" s="2"/>
      <c r="D154" s="334">
        <v>0</v>
      </c>
      <c r="E154" s="1"/>
      <c r="F154" s="334">
        <v>0</v>
      </c>
      <c r="G154" s="334">
        <v>0</v>
      </c>
      <c r="H154" s="49">
        <f t="shared" si="41"/>
        <v>0</v>
      </c>
      <c r="I154" s="49">
        <f t="shared" si="42"/>
        <v>0</v>
      </c>
      <c r="J154" s="49">
        <f t="shared" si="43"/>
        <v>0</v>
      </c>
      <c r="K154" s="20"/>
      <c r="L154" s="267"/>
      <c r="M154" s="1"/>
      <c r="N154" s="1"/>
      <c r="O154" s="1"/>
      <c r="P154" s="1"/>
      <c r="Q154" s="1"/>
      <c r="R154" s="1"/>
      <c r="S154" s="1"/>
      <c r="T154" s="1"/>
      <c r="U154" s="1"/>
    </row>
    <row r="155" spans="2:21" s="4" customFormat="1" ht="15" customHeight="1" thickBot="1" x14ac:dyDescent="0.3">
      <c r="B155" s="28" t="str">
        <f>"TOTAL "&amp;B142</f>
        <v>TOTAL CONTRACTED SERVICES</v>
      </c>
      <c r="C155" s="2"/>
      <c r="D155" s="24">
        <f>SUM(D143:D154)</f>
        <v>0</v>
      </c>
      <c r="E155" s="1"/>
      <c r="F155" s="24">
        <f>SUM(F143:F154)</f>
        <v>0</v>
      </c>
      <c r="G155" s="24">
        <f>SUM(G143:G154)</f>
        <v>0</v>
      </c>
      <c r="H155" s="24">
        <f>SUM(H143:H154)</f>
        <v>0</v>
      </c>
      <c r="I155" s="24">
        <f>SUM(I143:I154)</f>
        <v>0</v>
      </c>
      <c r="J155" s="54">
        <f>SUM(J143:J154)</f>
        <v>0</v>
      </c>
      <c r="K155" s="20"/>
      <c r="L155" s="267"/>
      <c r="M155" s="1"/>
      <c r="N155" s="1"/>
      <c r="O155" s="1"/>
      <c r="P155" s="1"/>
      <c r="Q155" s="1"/>
      <c r="R155" s="1"/>
      <c r="S155" s="1"/>
      <c r="T155" s="1"/>
      <c r="U155" s="1"/>
    </row>
    <row r="156" spans="2:21" s="4" customFormat="1" ht="6" customHeight="1" thickTop="1" x14ac:dyDescent="0.25">
      <c r="B156" s="21"/>
      <c r="C156" s="2"/>
      <c r="D156" s="35"/>
      <c r="E156" s="1"/>
      <c r="F156" s="35"/>
      <c r="G156" s="35"/>
      <c r="H156" s="35"/>
      <c r="I156" s="35"/>
      <c r="J156" s="35"/>
      <c r="K156" s="20"/>
      <c r="L156" s="267"/>
      <c r="M156" s="1"/>
      <c r="N156" s="1"/>
      <c r="O156" s="1"/>
      <c r="P156" s="1"/>
      <c r="Q156" s="1"/>
      <c r="R156" s="1"/>
      <c r="S156" s="1"/>
      <c r="T156" s="1"/>
      <c r="U156" s="1"/>
    </row>
    <row r="157" spans="2:21" s="4" customFormat="1" ht="15" customHeight="1" x14ac:dyDescent="0.25">
      <c r="B157" s="21" t="s">
        <v>83</v>
      </c>
      <c r="C157" s="2"/>
      <c r="D157" s="33"/>
      <c r="E157" s="1"/>
      <c r="F157" s="33"/>
      <c r="G157" s="33"/>
      <c r="H157" s="33"/>
      <c r="I157" s="33"/>
      <c r="J157" s="33"/>
      <c r="K157" s="20"/>
      <c r="L157" s="267"/>
      <c r="M157" s="1"/>
      <c r="N157" s="1"/>
      <c r="O157" s="1"/>
      <c r="P157" s="1"/>
      <c r="Q157" s="1"/>
      <c r="R157" s="1"/>
      <c r="S157" s="1"/>
      <c r="T157" s="1"/>
      <c r="U157" s="1"/>
    </row>
    <row r="158" spans="2:21" s="4" customFormat="1" ht="15" customHeight="1" x14ac:dyDescent="0.25">
      <c r="B158" s="23" t="s">
        <v>84</v>
      </c>
      <c r="C158" s="40"/>
      <c r="D158" s="334">
        <v>0</v>
      </c>
      <c r="E158" s="1"/>
      <c r="F158" s="334">
        <v>0</v>
      </c>
      <c r="G158" s="334">
        <v>0</v>
      </c>
      <c r="H158" s="49">
        <f t="shared" ref="H158:H179" si="47">IF($G$9&gt;0,SUM(G158-F158),0)</f>
        <v>0</v>
      </c>
      <c r="I158" s="49">
        <f t="shared" ref="I158:I179" si="48">F158-D158</f>
        <v>0</v>
      </c>
      <c r="J158" s="49">
        <f t="shared" ref="J158:J179" si="49">IF($G$9&gt;0,SUM(G158-D158),0)</f>
        <v>0</v>
      </c>
      <c r="K158" s="20"/>
      <c r="L158" s="267"/>
      <c r="M158" s="1"/>
      <c r="N158" s="1"/>
      <c r="O158" s="1"/>
      <c r="P158" s="1"/>
      <c r="Q158" s="1"/>
      <c r="R158" s="1"/>
      <c r="S158" s="1"/>
      <c r="T158" s="1"/>
      <c r="U158" s="1"/>
    </row>
    <row r="159" spans="2:21" s="4" customFormat="1" ht="15" customHeight="1" x14ac:dyDescent="0.25">
      <c r="B159" s="23" t="s">
        <v>85</v>
      </c>
      <c r="C159" s="40"/>
      <c r="D159" s="334">
        <v>0</v>
      </c>
      <c r="E159" s="1"/>
      <c r="F159" s="334">
        <v>0</v>
      </c>
      <c r="G159" s="334">
        <v>0</v>
      </c>
      <c r="H159" s="49">
        <f t="shared" si="47"/>
        <v>0</v>
      </c>
      <c r="I159" s="49">
        <f t="shared" si="48"/>
        <v>0</v>
      </c>
      <c r="J159" s="49">
        <f t="shared" si="49"/>
        <v>0</v>
      </c>
      <c r="K159" s="20"/>
      <c r="L159" s="267"/>
      <c r="M159" s="1"/>
      <c r="N159" s="1"/>
      <c r="O159" s="1"/>
      <c r="P159" s="1"/>
      <c r="Q159" s="1"/>
      <c r="R159" s="1"/>
      <c r="S159" s="1"/>
      <c r="T159" s="1"/>
      <c r="U159" s="1"/>
    </row>
    <row r="160" spans="2:21" s="4" customFormat="1" ht="15" customHeight="1" x14ac:dyDescent="0.25">
      <c r="B160" s="23" t="s">
        <v>86</v>
      </c>
      <c r="C160" s="2"/>
      <c r="D160" s="334">
        <v>0</v>
      </c>
      <c r="E160" s="1"/>
      <c r="F160" s="334">
        <v>0</v>
      </c>
      <c r="G160" s="334">
        <v>0</v>
      </c>
      <c r="H160" s="49">
        <f t="shared" si="47"/>
        <v>0</v>
      </c>
      <c r="I160" s="49">
        <f t="shared" si="48"/>
        <v>0</v>
      </c>
      <c r="J160" s="49">
        <f t="shared" si="49"/>
        <v>0</v>
      </c>
      <c r="K160" s="20"/>
      <c r="L160" s="267"/>
      <c r="M160" s="1"/>
      <c r="N160" s="1"/>
      <c r="O160" s="1"/>
      <c r="P160" s="1"/>
      <c r="Q160" s="1"/>
      <c r="R160" s="1"/>
      <c r="S160" s="1"/>
      <c r="T160" s="1"/>
      <c r="U160" s="1"/>
    </row>
    <row r="161" spans="2:21" s="4" customFormat="1" ht="15" customHeight="1" x14ac:dyDescent="0.25">
      <c r="B161" s="23" t="s">
        <v>87</v>
      </c>
      <c r="C161" s="2"/>
      <c r="D161" s="334">
        <v>0</v>
      </c>
      <c r="E161" s="1"/>
      <c r="F161" s="334">
        <v>0</v>
      </c>
      <c r="G161" s="334">
        <v>0</v>
      </c>
      <c r="H161" s="49">
        <f t="shared" si="47"/>
        <v>0</v>
      </c>
      <c r="I161" s="49">
        <f t="shared" si="48"/>
        <v>0</v>
      </c>
      <c r="J161" s="49">
        <f t="shared" si="49"/>
        <v>0</v>
      </c>
      <c r="K161" s="20"/>
      <c r="L161" s="267"/>
      <c r="M161" s="1"/>
      <c r="N161" s="1"/>
      <c r="O161" s="1"/>
      <c r="P161" s="1"/>
      <c r="Q161" s="1"/>
      <c r="R161" s="1"/>
      <c r="S161" s="1"/>
      <c r="T161" s="1"/>
      <c r="U161" s="1"/>
    </row>
    <row r="162" spans="2:21" s="4" customFormat="1" ht="15" customHeight="1" x14ac:dyDescent="0.25">
      <c r="B162" s="23" t="s">
        <v>88</v>
      </c>
      <c r="C162" s="2"/>
      <c r="D162" s="334">
        <v>0</v>
      </c>
      <c r="E162" s="1"/>
      <c r="F162" s="334">
        <v>0</v>
      </c>
      <c r="G162" s="334">
        <v>0</v>
      </c>
      <c r="H162" s="49">
        <f t="shared" si="47"/>
        <v>0</v>
      </c>
      <c r="I162" s="49">
        <f t="shared" si="48"/>
        <v>0</v>
      </c>
      <c r="J162" s="49">
        <f t="shared" si="49"/>
        <v>0</v>
      </c>
      <c r="K162" s="20"/>
      <c r="L162" s="267"/>
      <c r="M162" s="1"/>
      <c r="N162" s="1"/>
      <c r="O162" s="1"/>
      <c r="P162" s="1"/>
      <c r="Q162" s="1"/>
      <c r="R162" s="1"/>
      <c r="S162" s="1"/>
      <c r="T162" s="1"/>
      <c r="U162" s="1"/>
    </row>
    <row r="163" spans="2:21" s="4" customFormat="1" ht="15" customHeight="1" x14ac:dyDescent="0.25">
      <c r="B163" s="23" t="s">
        <v>188</v>
      </c>
      <c r="C163" s="2"/>
      <c r="D163" s="334">
        <v>0</v>
      </c>
      <c r="E163" s="1"/>
      <c r="F163" s="334">
        <v>0</v>
      </c>
      <c r="G163" s="334">
        <v>0</v>
      </c>
      <c r="H163" s="49">
        <f t="shared" si="47"/>
        <v>0</v>
      </c>
      <c r="I163" s="49">
        <f t="shared" si="48"/>
        <v>0</v>
      </c>
      <c r="J163" s="49">
        <f t="shared" si="49"/>
        <v>0</v>
      </c>
      <c r="K163" s="20"/>
      <c r="L163" s="267"/>
      <c r="M163" s="1"/>
      <c r="N163" s="1"/>
      <c r="O163" s="1"/>
      <c r="P163" s="1"/>
      <c r="Q163" s="1"/>
      <c r="R163" s="1"/>
      <c r="S163" s="1"/>
      <c r="T163" s="1"/>
      <c r="U163" s="1"/>
    </row>
    <row r="164" spans="2:21" s="4" customFormat="1" ht="15" customHeight="1" x14ac:dyDescent="0.25">
      <c r="B164" s="23" t="s">
        <v>90</v>
      </c>
      <c r="C164" s="2"/>
      <c r="D164" s="334">
        <v>0</v>
      </c>
      <c r="E164" s="1"/>
      <c r="F164" s="334">
        <v>0</v>
      </c>
      <c r="G164" s="334">
        <v>0</v>
      </c>
      <c r="H164" s="49">
        <f t="shared" si="47"/>
        <v>0</v>
      </c>
      <c r="I164" s="49">
        <f t="shared" si="48"/>
        <v>0</v>
      </c>
      <c r="J164" s="49">
        <f t="shared" si="49"/>
        <v>0</v>
      </c>
      <c r="K164" s="20"/>
      <c r="L164" s="267"/>
      <c r="M164" s="1"/>
      <c r="N164" s="1"/>
      <c r="O164" s="1"/>
      <c r="P164" s="1"/>
      <c r="Q164" s="1"/>
      <c r="R164" s="1"/>
      <c r="S164" s="1"/>
      <c r="T164" s="1"/>
      <c r="U164" s="1"/>
    </row>
    <row r="165" spans="2:21" s="4" customFormat="1" ht="15" customHeight="1" x14ac:dyDescent="0.25">
      <c r="B165" s="23" t="s">
        <v>91</v>
      </c>
      <c r="C165" s="2"/>
      <c r="D165" s="334">
        <v>0</v>
      </c>
      <c r="E165" s="1"/>
      <c r="F165" s="334">
        <v>0</v>
      </c>
      <c r="G165" s="334">
        <v>0</v>
      </c>
      <c r="H165" s="49">
        <f t="shared" si="47"/>
        <v>0</v>
      </c>
      <c r="I165" s="49">
        <f t="shared" si="48"/>
        <v>0</v>
      </c>
      <c r="J165" s="49">
        <f t="shared" si="49"/>
        <v>0</v>
      </c>
      <c r="K165" s="20"/>
      <c r="L165" s="267"/>
      <c r="M165" s="1"/>
      <c r="N165" s="1"/>
      <c r="O165" s="1"/>
      <c r="P165" s="1"/>
      <c r="Q165" s="1"/>
      <c r="R165" s="1"/>
      <c r="S165" s="1"/>
      <c r="T165" s="1"/>
      <c r="U165" s="1"/>
    </row>
    <row r="166" spans="2:21" s="4" customFormat="1" ht="15" customHeight="1" x14ac:dyDescent="0.25">
      <c r="B166" s="23" t="s">
        <v>92</v>
      </c>
      <c r="C166" s="2"/>
      <c r="D166" s="334">
        <v>0</v>
      </c>
      <c r="E166" s="1"/>
      <c r="F166" s="334">
        <v>0</v>
      </c>
      <c r="G166" s="334">
        <v>0</v>
      </c>
      <c r="H166" s="49">
        <f t="shared" si="47"/>
        <v>0</v>
      </c>
      <c r="I166" s="49">
        <f t="shared" si="48"/>
        <v>0</v>
      </c>
      <c r="J166" s="49">
        <f t="shared" si="49"/>
        <v>0</v>
      </c>
      <c r="K166" s="20"/>
      <c r="L166" s="267"/>
      <c r="M166" s="1"/>
      <c r="N166" s="1"/>
      <c r="O166" s="1"/>
      <c r="P166" s="1"/>
      <c r="Q166" s="1"/>
      <c r="R166" s="1"/>
      <c r="S166" s="1"/>
      <c r="T166" s="1"/>
      <c r="U166" s="1"/>
    </row>
    <row r="167" spans="2:21" s="4" customFormat="1" ht="15" customHeight="1" x14ac:dyDescent="0.25">
      <c r="B167" s="23" t="s">
        <v>93</v>
      </c>
      <c r="C167" s="2"/>
      <c r="D167" s="334">
        <v>0</v>
      </c>
      <c r="E167" s="1"/>
      <c r="F167" s="334">
        <v>0</v>
      </c>
      <c r="G167" s="334">
        <v>0</v>
      </c>
      <c r="H167" s="49">
        <f t="shared" si="47"/>
        <v>0</v>
      </c>
      <c r="I167" s="49">
        <f t="shared" si="48"/>
        <v>0</v>
      </c>
      <c r="J167" s="49">
        <f t="shared" si="49"/>
        <v>0</v>
      </c>
      <c r="K167" s="20"/>
      <c r="L167" s="267"/>
      <c r="M167" s="1"/>
      <c r="N167" s="1"/>
      <c r="O167" s="1"/>
      <c r="P167" s="1"/>
      <c r="Q167" s="1"/>
      <c r="R167" s="1"/>
      <c r="S167" s="1"/>
      <c r="T167" s="1"/>
      <c r="U167" s="1"/>
    </row>
    <row r="168" spans="2:21" s="4" customFormat="1" ht="15" customHeight="1" x14ac:dyDescent="0.25">
      <c r="B168" s="23" t="s">
        <v>94</v>
      </c>
      <c r="C168" s="2"/>
      <c r="D168" s="334">
        <v>0</v>
      </c>
      <c r="E168" s="1"/>
      <c r="F168" s="334">
        <v>0</v>
      </c>
      <c r="G168" s="334">
        <v>0</v>
      </c>
      <c r="H168" s="49">
        <f t="shared" si="47"/>
        <v>0</v>
      </c>
      <c r="I168" s="49">
        <f t="shared" si="48"/>
        <v>0</v>
      </c>
      <c r="J168" s="49">
        <f t="shared" si="49"/>
        <v>0</v>
      </c>
      <c r="K168" s="20"/>
      <c r="L168" s="267"/>
      <c r="M168" s="1"/>
      <c r="N168" s="1"/>
      <c r="O168" s="1"/>
      <c r="P168" s="1"/>
      <c r="Q168" s="1"/>
      <c r="R168" s="1"/>
      <c r="S168" s="1"/>
      <c r="T168" s="1"/>
      <c r="U168" s="1"/>
    </row>
    <row r="169" spans="2:21" s="4" customFormat="1" ht="15" customHeight="1" x14ac:dyDescent="0.25">
      <c r="B169" s="23" t="s">
        <v>95</v>
      </c>
      <c r="C169" s="2"/>
      <c r="D169" s="334">
        <v>0</v>
      </c>
      <c r="E169" s="1"/>
      <c r="F169" s="334">
        <v>0</v>
      </c>
      <c r="G169" s="334">
        <v>0</v>
      </c>
      <c r="H169" s="49">
        <f t="shared" si="47"/>
        <v>0</v>
      </c>
      <c r="I169" s="49">
        <f t="shared" si="48"/>
        <v>0</v>
      </c>
      <c r="J169" s="49">
        <f t="shared" si="49"/>
        <v>0</v>
      </c>
      <c r="K169" s="20"/>
      <c r="L169" s="267"/>
      <c r="M169" s="1"/>
      <c r="N169" s="1"/>
      <c r="O169" s="1"/>
      <c r="P169" s="1"/>
      <c r="Q169" s="1"/>
      <c r="R169" s="1"/>
      <c r="S169" s="1"/>
      <c r="T169" s="1"/>
      <c r="U169" s="1"/>
    </row>
    <row r="170" spans="2:21" s="4" customFormat="1" ht="15" customHeight="1" x14ac:dyDescent="0.25">
      <c r="B170" s="23" t="s">
        <v>96</v>
      </c>
      <c r="C170" s="40"/>
      <c r="D170" s="334">
        <v>0</v>
      </c>
      <c r="E170" s="1"/>
      <c r="F170" s="334">
        <v>0</v>
      </c>
      <c r="G170" s="334">
        <v>0</v>
      </c>
      <c r="H170" s="49">
        <f t="shared" si="47"/>
        <v>0</v>
      </c>
      <c r="I170" s="49">
        <f t="shared" si="48"/>
        <v>0</v>
      </c>
      <c r="J170" s="49">
        <f t="shared" si="49"/>
        <v>0</v>
      </c>
      <c r="K170" s="20"/>
      <c r="L170" s="267"/>
      <c r="M170" s="1"/>
      <c r="N170" s="1"/>
      <c r="O170" s="1"/>
      <c r="P170" s="1"/>
      <c r="Q170" s="1"/>
      <c r="R170" s="1"/>
      <c r="S170" s="1"/>
      <c r="T170" s="1"/>
      <c r="U170" s="1"/>
    </row>
    <row r="171" spans="2:21" s="4" customFormat="1" ht="15" customHeight="1" x14ac:dyDescent="0.25">
      <c r="B171" s="23" t="s">
        <v>97</v>
      </c>
      <c r="C171" s="40"/>
      <c r="D171" s="334">
        <v>0</v>
      </c>
      <c r="E171" s="1"/>
      <c r="F171" s="334">
        <v>0</v>
      </c>
      <c r="G171" s="334">
        <v>0</v>
      </c>
      <c r="H171" s="49">
        <f t="shared" si="47"/>
        <v>0</v>
      </c>
      <c r="I171" s="49">
        <f t="shared" si="48"/>
        <v>0</v>
      </c>
      <c r="J171" s="49">
        <f t="shared" si="49"/>
        <v>0</v>
      </c>
      <c r="K171" s="20"/>
      <c r="L171" s="267"/>
      <c r="M171" s="1"/>
      <c r="N171" s="1"/>
      <c r="O171" s="1"/>
      <c r="P171" s="1"/>
      <c r="Q171" s="1"/>
      <c r="R171" s="1"/>
      <c r="S171" s="1"/>
      <c r="T171" s="1"/>
      <c r="U171" s="1"/>
    </row>
    <row r="172" spans="2:21" s="4" customFormat="1" ht="15" customHeight="1" x14ac:dyDescent="0.25">
      <c r="B172" s="23" t="s">
        <v>98</v>
      </c>
      <c r="C172" s="40"/>
      <c r="D172" s="334">
        <v>0</v>
      </c>
      <c r="E172" s="1"/>
      <c r="F172" s="334">
        <v>0</v>
      </c>
      <c r="G172" s="334">
        <v>0</v>
      </c>
      <c r="H172" s="49">
        <f t="shared" si="47"/>
        <v>0</v>
      </c>
      <c r="I172" s="49">
        <f t="shared" si="48"/>
        <v>0</v>
      </c>
      <c r="J172" s="49">
        <f t="shared" si="49"/>
        <v>0</v>
      </c>
      <c r="K172" s="20"/>
      <c r="L172" s="267"/>
      <c r="M172" s="1"/>
      <c r="N172" s="1"/>
      <c r="O172" s="1"/>
      <c r="P172" s="1"/>
      <c r="Q172" s="1"/>
      <c r="R172" s="1"/>
      <c r="S172" s="1"/>
      <c r="T172" s="1"/>
      <c r="U172" s="1"/>
    </row>
    <row r="173" spans="2:21" s="4" customFormat="1" ht="15" customHeight="1" x14ac:dyDescent="0.25">
      <c r="B173" s="23" t="s">
        <v>99</v>
      </c>
      <c r="C173" s="40"/>
      <c r="D173" s="334">
        <v>0</v>
      </c>
      <c r="E173" s="1"/>
      <c r="F173" s="334">
        <v>0</v>
      </c>
      <c r="G173" s="334">
        <v>0</v>
      </c>
      <c r="H173" s="49">
        <f t="shared" si="47"/>
        <v>0</v>
      </c>
      <c r="I173" s="49">
        <f t="shared" si="48"/>
        <v>0</v>
      </c>
      <c r="J173" s="49">
        <f t="shared" si="49"/>
        <v>0</v>
      </c>
      <c r="K173" s="20"/>
      <c r="L173" s="267"/>
      <c r="M173" s="1"/>
      <c r="N173" s="1"/>
      <c r="O173" s="1"/>
      <c r="P173" s="1"/>
      <c r="Q173" s="1"/>
      <c r="R173" s="1"/>
      <c r="S173" s="1"/>
      <c r="T173" s="1"/>
      <c r="U173" s="1"/>
    </row>
    <row r="174" spans="2:21" s="4" customFormat="1" ht="15" customHeight="1" x14ac:dyDescent="0.25">
      <c r="B174" s="23" t="s">
        <v>100</v>
      </c>
      <c r="C174" s="40"/>
      <c r="D174" s="334">
        <v>0</v>
      </c>
      <c r="E174" s="1"/>
      <c r="F174" s="334">
        <v>0</v>
      </c>
      <c r="G174" s="334">
        <v>0</v>
      </c>
      <c r="H174" s="49">
        <f t="shared" si="47"/>
        <v>0</v>
      </c>
      <c r="I174" s="49">
        <f t="shared" si="48"/>
        <v>0</v>
      </c>
      <c r="J174" s="49">
        <f t="shared" si="49"/>
        <v>0</v>
      </c>
      <c r="K174" s="20"/>
      <c r="L174" s="267"/>
      <c r="M174" s="1"/>
      <c r="N174" s="1"/>
      <c r="O174" s="1"/>
      <c r="P174" s="1"/>
      <c r="Q174" s="1"/>
      <c r="R174" s="1"/>
      <c r="S174" s="1"/>
      <c r="T174" s="1"/>
      <c r="U174" s="1"/>
    </row>
    <row r="175" spans="2:21" s="4" customFormat="1" ht="15" customHeight="1" x14ac:dyDescent="0.25">
      <c r="B175" s="23" t="s">
        <v>101</v>
      </c>
      <c r="C175" s="2"/>
      <c r="D175" s="334">
        <v>0</v>
      </c>
      <c r="E175" s="1"/>
      <c r="F175" s="334">
        <v>0</v>
      </c>
      <c r="G175" s="334">
        <v>0</v>
      </c>
      <c r="H175" s="49">
        <f t="shared" si="47"/>
        <v>0</v>
      </c>
      <c r="I175" s="49">
        <f t="shared" si="48"/>
        <v>0</v>
      </c>
      <c r="J175" s="49">
        <f t="shared" si="49"/>
        <v>0</v>
      </c>
      <c r="K175" s="20"/>
      <c r="L175" s="267"/>
      <c r="M175" s="1"/>
      <c r="N175" s="1"/>
      <c r="O175" s="1"/>
      <c r="P175" s="1"/>
      <c r="Q175" s="1"/>
      <c r="R175" s="1"/>
      <c r="S175" s="1"/>
      <c r="T175" s="1"/>
      <c r="U175" s="1"/>
    </row>
    <row r="176" spans="2:21" s="4" customFormat="1" ht="15" customHeight="1" x14ac:dyDescent="0.25">
      <c r="B176" s="23" t="s">
        <v>51</v>
      </c>
      <c r="C176" s="2"/>
      <c r="D176" s="334">
        <v>0</v>
      </c>
      <c r="E176" s="1"/>
      <c r="F176" s="334">
        <v>0</v>
      </c>
      <c r="G176" s="334">
        <v>0</v>
      </c>
      <c r="H176" s="49">
        <f t="shared" si="47"/>
        <v>0</v>
      </c>
      <c r="I176" s="49">
        <f t="shared" si="48"/>
        <v>0</v>
      </c>
      <c r="J176" s="49">
        <f t="shared" si="49"/>
        <v>0</v>
      </c>
      <c r="K176" s="20"/>
      <c r="L176" s="267"/>
      <c r="M176" s="1"/>
      <c r="N176" s="1"/>
      <c r="O176" s="1"/>
      <c r="P176" s="1"/>
      <c r="Q176" s="1"/>
      <c r="R176" s="1"/>
      <c r="S176" s="1"/>
      <c r="T176" s="1"/>
      <c r="U176" s="1"/>
    </row>
    <row r="177" spans="2:21" s="4" customFormat="1" ht="15" customHeight="1" x14ac:dyDescent="0.25">
      <c r="B177" s="335" t="s">
        <v>189</v>
      </c>
      <c r="C177" s="2"/>
      <c r="D177" s="334">
        <v>0</v>
      </c>
      <c r="E177" s="1"/>
      <c r="F177" s="334">
        <v>0</v>
      </c>
      <c r="G177" s="334">
        <v>0</v>
      </c>
      <c r="H177" s="49">
        <f t="shared" si="47"/>
        <v>0</v>
      </c>
      <c r="I177" s="49">
        <f t="shared" si="48"/>
        <v>0</v>
      </c>
      <c r="J177" s="49">
        <f t="shared" si="49"/>
        <v>0</v>
      </c>
      <c r="K177" s="20"/>
      <c r="L177" s="267"/>
      <c r="M177" s="1"/>
      <c r="N177" s="1"/>
      <c r="O177" s="1"/>
      <c r="P177" s="1"/>
      <c r="Q177" s="1"/>
      <c r="R177" s="1"/>
      <c r="S177" s="1"/>
      <c r="T177" s="1"/>
      <c r="U177" s="1"/>
    </row>
    <row r="178" spans="2:21" s="4" customFormat="1" ht="15" customHeight="1" x14ac:dyDescent="0.25">
      <c r="B178" s="335" t="s">
        <v>190</v>
      </c>
      <c r="C178" s="2"/>
      <c r="D178" s="334">
        <v>0</v>
      </c>
      <c r="E178" s="1"/>
      <c r="F178" s="334">
        <v>0</v>
      </c>
      <c r="G178" s="334">
        <v>0</v>
      </c>
      <c r="H178" s="49">
        <f t="shared" si="47"/>
        <v>0</v>
      </c>
      <c r="I178" s="49">
        <f t="shared" si="48"/>
        <v>0</v>
      </c>
      <c r="J178" s="49">
        <f t="shared" si="49"/>
        <v>0</v>
      </c>
      <c r="K178" s="20"/>
      <c r="L178" s="267"/>
      <c r="M178" s="1"/>
      <c r="N178" s="1"/>
      <c r="O178" s="1"/>
      <c r="P178" s="1"/>
      <c r="Q178" s="1"/>
      <c r="R178" s="1"/>
      <c r="S178" s="1"/>
      <c r="T178" s="1"/>
      <c r="U178" s="1"/>
    </row>
    <row r="179" spans="2:21" s="4" customFormat="1" ht="15" customHeight="1" x14ac:dyDescent="0.25">
      <c r="B179" s="335" t="s">
        <v>191</v>
      </c>
      <c r="C179" s="2"/>
      <c r="D179" s="334">
        <v>0</v>
      </c>
      <c r="E179" s="1"/>
      <c r="F179" s="334">
        <v>0</v>
      </c>
      <c r="G179" s="334">
        <v>0</v>
      </c>
      <c r="H179" s="49">
        <f t="shared" si="47"/>
        <v>0</v>
      </c>
      <c r="I179" s="49">
        <f t="shared" si="48"/>
        <v>0</v>
      </c>
      <c r="J179" s="49">
        <f t="shared" si="49"/>
        <v>0</v>
      </c>
      <c r="K179" s="20"/>
      <c r="L179" s="267"/>
      <c r="M179" s="1"/>
      <c r="N179" s="1"/>
      <c r="O179" s="1"/>
      <c r="P179" s="1"/>
      <c r="Q179" s="1"/>
      <c r="R179" s="1"/>
      <c r="S179" s="1"/>
      <c r="T179" s="1"/>
      <c r="U179" s="1"/>
    </row>
    <row r="180" spans="2:21" s="4" customFormat="1" ht="15" customHeight="1" thickBot="1" x14ac:dyDescent="0.3">
      <c r="B180" s="28" t="str">
        <f>"TOTAL "&amp;B157</f>
        <v>TOTAL SCHOOL OPERATIONS</v>
      </c>
      <c r="C180" s="2"/>
      <c r="D180" s="24">
        <f>SUM(D158:D179)</f>
        <v>0</v>
      </c>
      <c r="E180" s="1"/>
      <c r="F180" s="24">
        <f>SUM(F158:F179)</f>
        <v>0</v>
      </c>
      <c r="G180" s="24">
        <f>SUM(G158:G179)</f>
        <v>0</v>
      </c>
      <c r="H180" s="24">
        <f>SUM(H158:H179)</f>
        <v>0</v>
      </c>
      <c r="I180" s="24">
        <f>SUM(I158:I179)</f>
        <v>0</v>
      </c>
      <c r="J180" s="54">
        <f>SUM(J158:J179)</f>
        <v>0</v>
      </c>
      <c r="K180" s="20"/>
      <c r="L180" s="267"/>
      <c r="M180" s="1"/>
      <c r="N180" s="1"/>
      <c r="O180" s="1"/>
      <c r="P180" s="1"/>
      <c r="Q180" s="1"/>
      <c r="R180" s="1"/>
      <c r="S180" s="1"/>
      <c r="T180" s="1"/>
      <c r="U180" s="1"/>
    </row>
    <row r="181" spans="2:21" s="4" customFormat="1" ht="6" customHeight="1" thickTop="1" x14ac:dyDescent="0.25">
      <c r="B181" s="42"/>
      <c r="C181" s="2"/>
      <c r="D181" s="41"/>
      <c r="E181" s="1"/>
      <c r="F181" s="41"/>
      <c r="G181" s="41"/>
      <c r="H181" s="41"/>
      <c r="I181" s="41"/>
      <c r="J181" s="41"/>
      <c r="K181" s="20"/>
      <c r="L181" s="267"/>
      <c r="M181" s="1"/>
      <c r="N181" s="1"/>
      <c r="O181" s="1"/>
      <c r="P181" s="1"/>
      <c r="Q181" s="1"/>
      <c r="R181" s="1"/>
      <c r="S181" s="1"/>
      <c r="T181" s="1"/>
      <c r="U181" s="1"/>
    </row>
    <row r="182" spans="2:21" s="4" customFormat="1" ht="15" customHeight="1" x14ac:dyDescent="0.25">
      <c r="B182" s="21" t="s">
        <v>102</v>
      </c>
      <c r="C182" s="2"/>
      <c r="D182" s="33"/>
      <c r="E182" s="1"/>
      <c r="F182" s="33"/>
      <c r="G182" s="33"/>
      <c r="H182" s="33"/>
      <c r="I182" s="33"/>
      <c r="J182" s="33"/>
      <c r="K182" s="20"/>
      <c r="L182" s="267"/>
      <c r="M182" s="1"/>
      <c r="N182" s="1"/>
      <c r="O182" s="1"/>
      <c r="P182" s="1"/>
      <c r="Q182" s="1"/>
      <c r="R182" s="1"/>
      <c r="S182" s="1"/>
      <c r="T182" s="1"/>
      <c r="U182" s="1"/>
    </row>
    <row r="183" spans="2:21" s="4" customFormat="1" ht="15" customHeight="1" x14ac:dyDescent="0.25">
      <c r="B183" s="23" t="s">
        <v>103</v>
      </c>
      <c r="C183" s="2"/>
      <c r="D183" s="334">
        <v>0</v>
      </c>
      <c r="E183" s="1"/>
      <c r="F183" s="334">
        <v>0</v>
      </c>
      <c r="G183" s="334">
        <v>0</v>
      </c>
      <c r="H183" s="49">
        <f t="shared" ref="H183:H192" si="50">IF($G$9&gt;0,SUM(G183-F183),0)</f>
        <v>0</v>
      </c>
      <c r="I183" s="49">
        <f t="shared" ref="I183:I192" si="51">F183-D183</f>
        <v>0</v>
      </c>
      <c r="J183" s="49">
        <f t="shared" ref="J183:J192" si="52">IF($G$9&gt;0,SUM(G183-D183),0)</f>
        <v>0</v>
      </c>
      <c r="K183" s="20"/>
      <c r="L183" s="267"/>
      <c r="M183" s="1"/>
      <c r="N183" s="1"/>
      <c r="O183" s="1"/>
      <c r="P183" s="1"/>
      <c r="Q183" s="1"/>
      <c r="R183" s="1"/>
      <c r="S183" s="1"/>
      <c r="T183" s="1"/>
      <c r="U183" s="1"/>
    </row>
    <row r="184" spans="2:21" s="4" customFormat="1" ht="15" customHeight="1" x14ac:dyDescent="0.25">
      <c r="B184" s="23" t="s">
        <v>192</v>
      </c>
      <c r="C184" s="2"/>
      <c r="D184" s="334">
        <v>0</v>
      </c>
      <c r="E184" s="1"/>
      <c r="F184" s="334">
        <v>0</v>
      </c>
      <c r="G184" s="334">
        <v>0</v>
      </c>
      <c r="H184" s="49">
        <f t="shared" si="50"/>
        <v>0</v>
      </c>
      <c r="I184" s="49">
        <f t="shared" si="51"/>
        <v>0</v>
      </c>
      <c r="J184" s="49">
        <f t="shared" si="52"/>
        <v>0</v>
      </c>
      <c r="K184" s="20"/>
      <c r="L184" s="267"/>
      <c r="M184" s="1"/>
      <c r="N184" s="1"/>
      <c r="O184" s="1"/>
      <c r="P184" s="1"/>
      <c r="Q184" s="1"/>
      <c r="R184" s="1"/>
      <c r="S184" s="1"/>
      <c r="T184" s="1"/>
      <c r="U184" s="1"/>
    </row>
    <row r="185" spans="2:21" s="4" customFormat="1" ht="15" customHeight="1" x14ac:dyDescent="0.25">
      <c r="B185" s="23" t="s">
        <v>104</v>
      </c>
      <c r="C185" s="2"/>
      <c r="D185" s="334">
        <v>0</v>
      </c>
      <c r="E185" s="1"/>
      <c r="F185" s="334">
        <v>0</v>
      </c>
      <c r="G185" s="334">
        <v>0</v>
      </c>
      <c r="H185" s="49">
        <f t="shared" si="50"/>
        <v>0</v>
      </c>
      <c r="I185" s="49">
        <f t="shared" si="51"/>
        <v>0</v>
      </c>
      <c r="J185" s="49">
        <f t="shared" si="52"/>
        <v>0</v>
      </c>
      <c r="K185" s="20"/>
      <c r="L185" s="267"/>
      <c r="M185" s="1"/>
      <c r="N185" s="1"/>
      <c r="O185" s="1"/>
      <c r="P185" s="1"/>
      <c r="Q185" s="1"/>
      <c r="R185" s="1"/>
      <c r="S185" s="1"/>
      <c r="T185" s="1"/>
      <c r="U185" s="1"/>
    </row>
    <row r="186" spans="2:21" s="4" customFormat="1" ht="15" customHeight="1" x14ac:dyDescent="0.25">
      <c r="B186" s="23" t="s">
        <v>105</v>
      </c>
      <c r="C186" s="2"/>
      <c r="D186" s="334">
        <v>0</v>
      </c>
      <c r="E186" s="1"/>
      <c r="F186" s="334">
        <v>0</v>
      </c>
      <c r="G186" s="334">
        <v>0</v>
      </c>
      <c r="H186" s="49">
        <f t="shared" si="50"/>
        <v>0</v>
      </c>
      <c r="I186" s="49">
        <f t="shared" si="51"/>
        <v>0</v>
      </c>
      <c r="J186" s="49">
        <f t="shared" si="52"/>
        <v>0</v>
      </c>
      <c r="K186" s="20"/>
      <c r="L186" s="267"/>
      <c r="M186" s="1"/>
      <c r="N186" s="1"/>
      <c r="O186" s="1"/>
      <c r="P186" s="1"/>
      <c r="Q186" s="1"/>
      <c r="R186" s="1"/>
      <c r="S186" s="1"/>
      <c r="T186" s="1"/>
      <c r="U186" s="1"/>
    </row>
    <row r="187" spans="2:21" s="4" customFormat="1" ht="15" customHeight="1" x14ac:dyDescent="0.25">
      <c r="B187" s="123" t="s">
        <v>89</v>
      </c>
      <c r="C187" s="2"/>
      <c r="D187" s="334">
        <v>0</v>
      </c>
      <c r="E187" s="1"/>
      <c r="F187" s="334">
        <v>0</v>
      </c>
      <c r="G187" s="334">
        <v>0</v>
      </c>
      <c r="H187" s="49">
        <f t="shared" si="50"/>
        <v>0</v>
      </c>
      <c r="I187" s="49">
        <f t="shared" si="51"/>
        <v>0</v>
      </c>
      <c r="J187" s="49">
        <f t="shared" si="52"/>
        <v>0</v>
      </c>
      <c r="K187" s="20"/>
      <c r="L187" s="267"/>
      <c r="M187" s="1"/>
      <c r="N187" s="1"/>
      <c r="O187" s="1"/>
      <c r="P187" s="1"/>
      <c r="Q187" s="1"/>
      <c r="R187" s="1"/>
      <c r="S187" s="1"/>
      <c r="T187" s="1"/>
      <c r="U187" s="1"/>
    </row>
    <row r="188" spans="2:21" s="4" customFormat="1" ht="15" customHeight="1" x14ac:dyDescent="0.25">
      <c r="B188" s="23" t="s">
        <v>193</v>
      </c>
      <c r="C188" s="2"/>
      <c r="D188" s="334">
        <v>0</v>
      </c>
      <c r="E188" s="1"/>
      <c r="F188" s="334">
        <v>0</v>
      </c>
      <c r="G188" s="334">
        <v>0</v>
      </c>
      <c r="H188" s="49">
        <f t="shared" si="50"/>
        <v>0</v>
      </c>
      <c r="I188" s="49">
        <f t="shared" si="51"/>
        <v>0</v>
      </c>
      <c r="J188" s="49">
        <f t="shared" si="52"/>
        <v>0</v>
      </c>
      <c r="K188" s="20"/>
      <c r="L188" s="267"/>
      <c r="M188" s="1"/>
      <c r="N188" s="1"/>
      <c r="O188" s="1"/>
      <c r="P188" s="1"/>
      <c r="Q188" s="1"/>
      <c r="R188" s="1"/>
      <c r="S188" s="1"/>
      <c r="T188" s="1"/>
      <c r="U188" s="1"/>
    </row>
    <row r="189" spans="2:21" s="4" customFormat="1" ht="15" customHeight="1" x14ac:dyDescent="0.25">
      <c r="B189" s="23" t="s">
        <v>106</v>
      </c>
      <c r="C189" s="2"/>
      <c r="D189" s="334">
        <v>0</v>
      </c>
      <c r="E189" s="1"/>
      <c r="F189" s="334">
        <v>0</v>
      </c>
      <c r="G189" s="334">
        <v>0</v>
      </c>
      <c r="H189" s="49">
        <f t="shared" si="50"/>
        <v>0</v>
      </c>
      <c r="I189" s="49">
        <f t="shared" si="51"/>
        <v>0</v>
      </c>
      <c r="J189" s="49">
        <f t="shared" si="52"/>
        <v>0</v>
      </c>
      <c r="K189" s="20"/>
      <c r="L189" s="267"/>
      <c r="M189" s="1"/>
      <c r="N189" s="1"/>
      <c r="O189" s="1"/>
      <c r="P189" s="1"/>
      <c r="Q189" s="1"/>
      <c r="R189" s="1"/>
      <c r="S189" s="1"/>
      <c r="T189" s="1"/>
      <c r="U189" s="1"/>
    </row>
    <row r="190" spans="2:21" s="4" customFormat="1" ht="15" customHeight="1" x14ac:dyDescent="0.25">
      <c r="B190" s="335" t="s">
        <v>194</v>
      </c>
      <c r="C190" s="2"/>
      <c r="D190" s="334">
        <v>0</v>
      </c>
      <c r="E190" s="1"/>
      <c r="F190" s="334">
        <v>0</v>
      </c>
      <c r="G190" s="334">
        <v>0</v>
      </c>
      <c r="H190" s="49">
        <f t="shared" si="50"/>
        <v>0</v>
      </c>
      <c r="I190" s="49">
        <f t="shared" si="51"/>
        <v>0</v>
      </c>
      <c r="J190" s="49">
        <f t="shared" si="52"/>
        <v>0</v>
      </c>
      <c r="K190" s="20"/>
      <c r="L190" s="267"/>
      <c r="M190" s="1"/>
      <c r="N190" s="1"/>
      <c r="O190" s="1"/>
      <c r="P190" s="1"/>
      <c r="Q190" s="1"/>
      <c r="R190" s="1"/>
      <c r="S190" s="1"/>
      <c r="T190" s="1"/>
      <c r="U190" s="1"/>
    </row>
    <row r="191" spans="2:21" s="4" customFormat="1" ht="15" customHeight="1" x14ac:dyDescent="0.25">
      <c r="B191" s="335" t="s">
        <v>195</v>
      </c>
      <c r="C191" s="2"/>
      <c r="D191" s="334">
        <v>0</v>
      </c>
      <c r="E191" s="1"/>
      <c r="F191" s="334">
        <v>0</v>
      </c>
      <c r="G191" s="334">
        <v>0</v>
      </c>
      <c r="H191" s="49">
        <f t="shared" si="50"/>
        <v>0</v>
      </c>
      <c r="I191" s="49">
        <f t="shared" si="51"/>
        <v>0</v>
      </c>
      <c r="J191" s="49">
        <f t="shared" si="52"/>
        <v>0</v>
      </c>
      <c r="K191" s="20"/>
      <c r="L191" s="267"/>
      <c r="M191" s="1"/>
      <c r="N191" s="1"/>
      <c r="O191" s="1"/>
      <c r="P191" s="1"/>
      <c r="Q191" s="1"/>
      <c r="R191" s="1"/>
      <c r="S191" s="1"/>
      <c r="T191" s="1"/>
      <c r="U191" s="1"/>
    </row>
    <row r="192" spans="2:21" s="4" customFormat="1" ht="15" customHeight="1" x14ac:dyDescent="0.25">
      <c r="B192" s="335" t="s">
        <v>196</v>
      </c>
      <c r="C192" s="2"/>
      <c r="D192" s="334">
        <v>0</v>
      </c>
      <c r="E192" s="1"/>
      <c r="F192" s="334">
        <v>0</v>
      </c>
      <c r="G192" s="334">
        <v>0</v>
      </c>
      <c r="H192" s="49">
        <f t="shared" si="50"/>
        <v>0</v>
      </c>
      <c r="I192" s="49">
        <f t="shared" si="51"/>
        <v>0</v>
      </c>
      <c r="J192" s="49">
        <f t="shared" si="52"/>
        <v>0</v>
      </c>
      <c r="K192" s="20"/>
      <c r="L192" s="267"/>
      <c r="M192" s="1"/>
      <c r="N192" s="1"/>
      <c r="O192" s="1"/>
      <c r="P192" s="1"/>
      <c r="Q192" s="1"/>
      <c r="R192" s="1"/>
      <c r="S192" s="1"/>
      <c r="T192" s="1"/>
      <c r="U192" s="1"/>
    </row>
    <row r="193" spans="2:21" s="4" customFormat="1" ht="15" customHeight="1" thickBot="1" x14ac:dyDescent="0.3">
      <c r="B193" s="28" t="str">
        <f>"TOTAL "&amp;B182</f>
        <v>TOTAL FACILITY OPERATION &amp; MAINTENANCE</v>
      </c>
      <c r="C193" s="2"/>
      <c r="D193" s="24">
        <f>SUM(D183:D192)</f>
        <v>0</v>
      </c>
      <c r="E193" s="1"/>
      <c r="F193" s="24">
        <f>SUM(F183:F192)</f>
        <v>0</v>
      </c>
      <c r="G193" s="24">
        <f>SUM(G183:G192)</f>
        <v>0</v>
      </c>
      <c r="H193" s="24">
        <f>SUM(H183:H192)</f>
        <v>0</v>
      </c>
      <c r="I193" s="24">
        <f>SUM(I183:I192)</f>
        <v>0</v>
      </c>
      <c r="J193" s="54">
        <f>SUM(J183:J192)</f>
        <v>0</v>
      </c>
      <c r="K193" s="20"/>
      <c r="L193" s="267"/>
      <c r="M193" s="1"/>
      <c r="N193" s="1"/>
      <c r="O193" s="1"/>
      <c r="P193" s="1"/>
      <c r="Q193" s="1"/>
      <c r="R193" s="1"/>
      <c r="S193" s="1"/>
      <c r="T193" s="1"/>
      <c r="U193" s="1"/>
    </row>
    <row r="194" spans="2:21" s="4" customFormat="1" ht="6" customHeight="1" thickTop="1" x14ac:dyDescent="0.25">
      <c r="B194" s="21"/>
      <c r="C194" s="2"/>
      <c r="D194" s="35"/>
      <c r="E194" s="1"/>
      <c r="F194" s="35"/>
      <c r="G194" s="35"/>
      <c r="H194" s="35"/>
      <c r="I194" s="35"/>
      <c r="J194" s="35"/>
      <c r="K194" s="20"/>
      <c r="L194" s="267"/>
      <c r="M194" s="1"/>
      <c r="N194" s="1"/>
      <c r="O194" s="1"/>
      <c r="P194" s="1"/>
      <c r="Q194" s="1"/>
      <c r="R194" s="1"/>
      <c r="S194" s="1"/>
      <c r="T194" s="1"/>
      <c r="U194" s="1"/>
    </row>
    <row r="195" spans="2:21" s="4" customFormat="1" ht="15" customHeight="1" x14ac:dyDescent="0.25">
      <c r="B195" s="21" t="s">
        <v>197</v>
      </c>
      <c r="C195" s="2"/>
      <c r="D195" s="334">
        <v>0</v>
      </c>
      <c r="E195" s="1"/>
      <c r="F195" s="334">
        <v>0</v>
      </c>
      <c r="G195" s="334">
        <v>0</v>
      </c>
      <c r="H195" s="49">
        <f>IF($G$9&gt;0,SUM(G195-F195),0)</f>
        <v>0</v>
      </c>
      <c r="I195" s="49">
        <f>F195-D195</f>
        <v>0</v>
      </c>
      <c r="J195" s="49">
        <f>IF($G$9&gt;0,SUM(G195-D195),0)</f>
        <v>0</v>
      </c>
      <c r="K195" s="20"/>
      <c r="L195" s="267"/>
      <c r="M195" s="1"/>
      <c r="N195" s="1"/>
      <c r="O195" s="1"/>
      <c r="P195" s="1"/>
      <c r="Q195" s="1"/>
      <c r="R195" s="1"/>
      <c r="S195" s="1"/>
      <c r="T195" s="1"/>
      <c r="U195" s="1"/>
    </row>
    <row r="196" spans="2:21" s="4" customFormat="1" ht="6" customHeight="1" x14ac:dyDescent="0.25">
      <c r="B196" s="21"/>
      <c r="C196" s="2"/>
      <c r="D196" s="43"/>
      <c r="E196" s="1"/>
      <c r="F196" s="43"/>
      <c r="G196" s="43"/>
      <c r="H196" s="43"/>
      <c r="I196" s="43"/>
      <c r="J196" s="193"/>
      <c r="K196" s="20"/>
      <c r="L196" s="267"/>
      <c r="M196" s="1"/>
      <c r="N196" s="1"/>
      <c r="O196" s="1"/>
      <c r="P196" s="1"/>
      <c r="Q196" s="1"/>
      <c r="R196" s="1"/>
      <c r="S196" s="1"/>
      <c r="T196" s="1"/>
      <c r="U196" s="1"/>
    </row>
    <row r="197" spans="2:21" s="4" customFormat="1" ht="15" customHeight="1" x14ac:dyDescent="0.25">
      <c r="B197" s="28" t="str">
        <f>"TOTAL "&amp;B92</f>
        <v>TOTAL EXPENSES</v>
      </c>
      <c r="C197" s="2"/>
      <c r="D197" s="26">
        <f>SUM(D140+D155+D180+D193+D195)</f>
        <v>0</v>
      </c>
      <c r="E197" s="1"/>
      <c r="F197" s="26">
        <f>SUM(F140+F155+F180+F193+F195)</f>
        <v>0</v>
      </c>
      <c r="G197" s="26">
        <f>SUM(G140+G155+G180+G193+G195)</f>
        <v>0</v>
      </c>
      <c r="H197" s="26">
        <f>SUM(H140+H155+H180+H193+H195)</f>
        <v>0</v>
      </c>
      <c r="I197" s="26">
        <f>SUM(I140+I155+I180+I193+I195)</f>
        <v>0</v>
      </c>
      <c r="J197" s="56">
        <f>SUM(J140+J155+J180+J193+J195)</f>
        <v>0</v>
      </c>
      <c r="K197" s="20"/>
      <c r="L197" s="267"/>
      <c r="M197" s="1"/>
      <c r="N197" s="1"/>
      <c r="O197" s="1"/>
      <c r="P197" s="1"/>
      <c r="Q197" s="1"/>
      <c r="R197" s="1"/>
      <c r="S197" s="1"/>
      <c r="T197" s="1"/>
      <c r="U197" s="1"/>
    </row>
    <row r="198" spans="2:21" s="4" customFormat="1" ht="15" customHeight="1" thickBot="1" x14ac:dyDescent="0.3">
      <c r="B198" s="21" t="s">
        <v>198</v>
      </c>
      <c r="C198" s="40"/>
      <c r="D198" s="24">
        <f>D90-D197</f>
        <v>0</v>
      </c>
      <c r="E198" s="1"/>
      <c r="F198" s="24">
        <f>F90-F197</f>
        <v>0</v>
      </c>
      <c r="G198" s="24">
        <f>G90-G197</f>
        <v>0</v>
      </c>
      <c r="H198" s="24">
        <f>H90-H197</f>
        <v>0</v>
      </c>
      <c r="I198" s="24">
        <f>I90-I197</f>
        <v>0</v>
      </c>
      <c r="J198" s="54">
        <f>J90-J197</f>
        <v>0</v>
      </c>
      <c r="K198" s="20"/>
      <c r="L198" s="267"/>
      <c r="M198" s="1"/>
      <c r="N198" s="1"/>
      <c r="O198" s="1"/>
      <c r="P198" s="1"/>
      <c r="Q198" s="1"/>
      <c r="R198" s="1"/>
      <c r="S198" s="1"/>
      <c r="T198" s="1"/>
      <c r="U198" s="1"/>
    </row>
    <row r="199" spans="2:21" s="4" customFormat="1" ht="6" customHeight="1" thickTop="1" x14ac:dyDescent="0.25">
      <c r="B199" s="21"/>
      <c r="C199" s="2"/>
      <c r="D199" s="35"/>
      <c r="E199" s="1"/>
      <c r="F199" s="35"/>
      <c r="G199" s="35"/>
      <c r="H199" s="35"/>
      <c r="I199" s="35"/>
      <c r="J199" s="35"/>
      <c r="K199" s="20"/>
      <c r="L199" s="267"/>
      <c r="M199" s="1"/>
      <c r="N199" s="1"/>
      <c r="O199" s="1"/>
      <c r="P199" s="1"/>
      <c r="Q199" s="1"/>
      <c r="R199" s="1"/>
      <c r="S199" s="1"/>
      <c r="T199" s="1"/>
      <c r="U199" s="1"/>
    </row>
    <row r="200" spans="2:21" s="4" customFormat="1" ht="15" customHeight="1" x14ac:dyDescent="0.25">
      <c r="B200" s="21" t="s">
        <v>107</v>
      </c>
      <c r="C200" s="2"/>
      <c r="D200" s="334">
        <v>0</v>
      </c>
      <c r="E200" s="1"/>
      <c r="F200" s="334">
        <v>0</v>
      </c>
      <c r="G200" s="334">
        <v>0</v>
      </c>
      <c r="H200" s="49">
        <f>IF($G$9&gt;0,SUM(G200-F200),0)</f>
        <v>0</v>
      </c>
      <c r="I200" s="49">
        <f>F200-D200</f>
        <v>0</v>
      </c>
      <c r="J200" s="49">
        <f>IF($G$9&gt;0,SUM(G200-D200),0)</f>
        <v>0</v>
      </c>
      <c r="K200" s="20"/>
      <c r="L200" s="267"/>
      <c r="M200" s="1"/>
      <c r="N200" s="1"/>
      <c r="O200" s="1"/>
      <c r="P200" s="1"/>
      <c r="Q200" s="1"/>
      <c r="R200" s="1"/>
      <c r="S200" s="1"/>
      <c r="T200" s="1"/>
      <c r="U200" s="1"/>
    </row>
    <row r="201" spans="2:21" s="4" customFormat="1" ht="6" customHeight="1" x14ac:dyDescent="0.25">
      <c r="B201" s="21"/>
      <c r="C201" s="2"/>
      <c r="D201" s="44"/>
      <c r="E201" s="1"/>
      <c r="F201" s="44"/>
      <c r="G201" s="44"/>
      <c r="H201" s="44"/>
      <c r="I201" s="44"/>
      <c r="J201" s="44"/>
      <c r="K201" s="20"/>
      <c r="L201" s="267"/>
      <c r="M201" s="1"/>
      <c r="N201" s="1"/>
      <c r="O201" s="1"/>
      <c r="P201" s="1"/>
      <c r="Q201" s="1"/>
      <c r="R201" s="1"/>
      <c r="S201" s="1"/>
      <c r="T201" s="1"/>
      <c r="U201" s="1"/>
    </row>
    <row r="202" spans="2:21" s="4" customFormat="1" ht="15" customHeight="1" thickBot="1" x14ac:dyDescent="0.3">
      <c r="B202" s="21" t="s">
        <v>199</v>
      </c>
      <c r="C202" s="2"/>
      <c r="D202" s="45">
        <f>D198-D200</f>
        <v>0</v>
      </c>
      <c r="E202" s="1"/>
      <c r="F202" s="45">
        <f>F198-F200</f>
        <v>0</v>
      </c>
      <c r="G202" s="45">
        <f>G198-G200</f>
        <v>0</v>
      </c>
      <c r="H202" s="45">
        <f>H198-H200</f>
        <v>0</v>
      </c>
      <c r="I202" s="45">
        <f>I198-I200</f>
        <v>0</v>
      </c>
      <c r="J202" s="57">
        <f>J198-J200</f>
        <v>0</v>
      </c>
      <c r="K202" s="20"/>
      <c r="L202" s="267"/>
      <c r="M202" s="1"/>
      <c r="N202" s="1"/>
      <c r="O202" s="1"/>
      <c r="P202" s="1"/>
      <c r="Q202" s="1"/>
      <c r="R202" s="1"/>
      <c r="S202" s="1"/>
      <c r="T202" s="1"/>
      <c r="U202" s="1"/>
    </row>
    <row r="203" spans="2:21" s="4" customFormat="1" ht="15" customHeight="1" thickTop="1" x14ac:dyDescent="0.25">
      <c r="B203" s="21"/>
      <c r="C203" s="2"/>
      <c r="D203" s="44"/>
      <c r="E203" s="1"/>
      <c r="F203" s="44"/>
      <c r="G203" s="44"/>
      <c r="H203" s="44"/>
      <c r="I203" s="44"/>
      <c r="J203" s="44"/>
      <c r="K203" s="20"/>
      <c r="L203" s="3"/>
      <c r="M203" s="1"/>
      <c r="N203" s="1"/>
      <c r="O203" s="1"/>
      <c r="P203" s="1"/>
      <c r="Q203" s="1"/>
      <c r="R203" s="1"/>
      <c r="S203" s="1"/>
      <c r="T203" s="1"/>
      <c r="U203" s="1"/>
    </row>
  </sheetData>
  <sheetProtection algorithmName="SHA-512" hashValue="OqVtibV1g9iXWUkNEgVx2g3NB95iwCSlnOwc1Nqmcf7tETR788tsEQY99uCLDFqI4rgG7pumYcQQym3t0R6pXA==" saltValue="9AWFBFSkreAPWldiKVgEhg==" spinCount="100000" sheet="1" objects="1" scenarios="1" formatColumns="0" formatRows="0"/>
  <mergeCells count="6">
    <mergeCell ref="B5:L5"/>
    <mergeCell ref="B6:L6"/>
    <mergeCell ref="D15:D16"/>
    <mergeCell ref="F15:H15"/>
    <mergeCell ref="I15:J15"/>
    <mergeCell ref="B14:J14"/>
  </mergeCells>
  <printOptions horizontalCentered="1"/>
  <pageMargins left="0.5" right="0.25" top="0.5" bottom="0.25" header="0.5" footer="0.5"/>
  <pageSetup scale="53" orientation="portrait" r:id="rId1"/>
  <headerFooter alignWithMargins="0"/>
  <rowBreaks count="2" manualBreakCount="2">
    <brk id="91" min="1" max="11" man="1"/>
    <brk id="156" min="1" max="11" man="1"/>
  </rowBreaks>
  <ignoredErrors>
    <ignoredError sqref="E56 D68:E69 D88:G90 E35 E70 D43:E55 D71:E87 G36:I37 G68 G82:G84 G46:I47 G54 G56 G75:G77 G45:H45 G70:G72 D36:E41" formulaRange="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2:AL201"/>
  <sheetViews>
    <sheetView view="pageBreakPreview" zoomScale="75" zoomScaleNormal="80" zoomScaleSheetLayoutView="75" workbookViewId="0">
      <pane xSplit="3" ySplit="16" topLeftCell="D17" activePane="bottomRight" state="frozen"/>
      <selection activeCell="X26" sqref="X26"/>
      <selection pane="topRight" activeCell="X26" sqref="X26"/>
      <selection pane="bottomLeft" activeCell="X26" sqref="X26"/>
      <selection pane="bottomRight" activeCell="M198" sqref="M198"/>
    </sheetView>
  </sheetViews>
  <sheetFormatPr defaultColWidth="9.140625" defaultRowHeight="15" customHeight="1" outlineLevelRow="1" x14ac:dyDescent="0.25"/>
  <cols>
    <col min="1" max="1" width="2.7109375" style="1" customWidth="1"/>
    <col min="2" max="2" width="58.85546875" style="1" customWidth="1"/>
    <col min="3" max="3" width="2.7109375" style="2" customWidth="1"/>
    <col min="4" max="8" width="15.7109375" style="2" customWidth="1"/>
    <col min="9" max="9" width="1.7109375" style="2" customWidth="1"/>
    <col min="10" max="10" width="46.5703125" style="3" customWidth="1"/>
    <col min="11" max="19" width="9.140625" style="1" customWidth="1"/>
    <col min="20" max="24" width="9.7109375" style="4" customWidth="1"/>
    <col min="25" max="27" width="9.5703125" style="4" customWidth="1"/>
    <col min="28" max="37" width="9.140625" style="4" customWidth="1"/>
    <col min="38" max="38" width="9.85546875" style="4" bestFit="1" customWidth="1"/>
    <col min="39" max="40" width="9.85546875" style="1" bestFit="1" customWidth="1"/>
    <col min="41" max="42" width="11.5703125" style="1" bestFit="1" customWidth="1"/>
    <col min="43" max="16384" width="9.140625" style="1"/>
  </cols>
  <sheetData>
    <row r="2" spans="2:22" ht="15" hidden="1" customHeight="1" x14ac:dyDescent="0.25"/>
    <row r="3" spans="2:22" ht="15" hidden="1" customHeight="1" x14ac:dyDescent="0.25"/>
    <row r="4" spans="2:22" ht="9.75" customHeight="1" x14ac:dyDescent="0.25">
      <c r="C4" s="1"/>
    </row>
    <row r="5" spans="2:22" ht="23.25" x14ac:dyDescent="0.25">
      <c r="B5" s="444" t="str">
        <f>Z_SchoolName</f>
        <v>Enter School Name Here</v>
      </c>
      <c r="C5" s="444"/>
      <c r="D5" s="444"/>
      <c r="E5" s="444"/>
      <c r="F5" s="444"/>
      <c r="G5" s="444"/>
      <c r="H5" s="444"/>
      <c r="I5" s="444"/>
      <c r="J5" s="444"/>
    </row>
    <row r="6" spans="2:22" ht="21" x14ac:dyDescent="0.25">
      <c r="B6" s="445" t="s">
        <v>311</v>
      </c>
      <c r="C6" s="445"/>
      <c r="D6" s="445"/>
      <c r="E6" s="445"/>
      <c r="F6" s="445"/>
      <c r="G6" s="445"/>
      <c r="H6" s="445"/>
      <c r="I6" s="445"/>
      <c r="J6" s="445"/>
    </row>
    <row r="7" spans="2:22" s="4" customFormat="1" ht="15" customHeight="1" x14ac:dyDescent="0.25">
      <c r="B7" s="5"/>
      <c r="C7" s="2"/>
      <c r="D7" s="6"/>
      <c r="E7" s="7"/>
      <c r="F7" s="7"/>
      <c r="G7" s="7"/>
      <c r="H7" s="7"/>
      <c r="I7" s="7"/>
      <c r="J7" s="3"/>
      <c r="K7" s="1"/>
      <c r="L7" s="1"/>
      <c r="M7" s="1"/>
      <c r="N7" s="1"/>
      <c r="O7" s="1"/>
      <c r="P7" s="1"/>
      <c r="Q7" s="1"/>
      <c r="R7" s="1"/>
      <c r="S7" s="1"/>
    </row>
    <row r="8" spans="2:22" s="4" customFormat="1" ht="15" customHeight="1" x14ac:dyDescent="0.25">
      <c r="B8" s="264" t="s">
        <v>111</v>
      </c>
      <c r="C8" s="8"/>
      <c r="D8" s="7"/>
      <c r="E8" s="7"/>
      <c r="F8" s="7"/>
      <c r="G8" s="7"/>
      <c r="H8" s="7"/>
      <c r="I8" s="6"/>
      <c r="J8" s="13" t="s">
        <v>305</v>
      </c>
      <c r="K8" s="2"/>
      <c r="L8" s="2"/>
      <c r="M8" s="2"/>
      <c r="N8" s="2"/>
      <c r="O8" s="2"/>
      <c r="P8" s="2"/>
      <c r="Q8" s="2"/>
      <c r="R8" s="2"/>
      <c r="S8" s="2"/>
      <c r="T8" s="9"/>
      <c r="U8" s="9"/>
      <c r="V8" s="9"/>
    </row>
    <row r="9" spans="2:22" s="4" customFormat="1" ht="15" customHeight="1" x14ac:dyDescent="0.25">
      <c r="B9" s="10" t="s">
        <v>40</v>
      </c>
      <c r="C9" s="11"/>
      <c r="D9" s="265">
        <f>D89</f>
        <v>0</v>
      </c>
      <c r="E9" s="265">
        <f>E89</f>
        <v>0</v>
      </c>
      <c r="F9" s="265">
        <f>F89</f>
        <v>0</v>
      </c>
      <c r="G9" s="265">
        <f>G89</f>
        <v>0</v>
      </c>
      <c r="H9" s="265">
        <f>H89</f>
        <v>0</v>
      </c>
      <c r="I9" s="12"/>
      <c r="J9" s="267"/>
      <c r="K9" s="1"/>
      <c r="L9" s="1"/>
      <c r="M9" s="1"/>
      <c r="N9" s="1"/>
      <c r="O9" s="1"/>
      <c r="P9" s="1"/>
      <c r="Q9" s="1"/>
      <c r="R9" s="1"/>
      <c r="S9" s="1"/>
      <c r="T9" s="9"/>
      <c r="U9" s="9"/>
      <c r="V9" s="9"/>
    </row>
    <row r="10" spans="2:22" s="4" customFormat="1" ht="15" customHeight="1" x14ac:dyDescent="0.25">
      <c r="B10" s="10" t="s">
        <v>41</v>
      </c>
      <c r="C10" s="11"/>
      <c r="D10" s="266">
        <f>D195</f>
        <v>0</v>
      </c>
      <c r="E10" s="266">
        <f>E195</f>
        <v>0</v>
      </c>
      <c r="F10" s="266">
        <f>F195</f>
        <v>0</v>
      </c>
      <c r="G10" s="266">
        <f>G195</f>
        <v>0</v>
      </c>
      <c r="H10" s="266">
        <f>H195</f>
        <v>0</v>
      </c>
      <c r="I10" s="12"/>
      <c r="J10" s="267"/>
      <c r="K10" s="1"/>
      <c r="L10" s="1"/>
      <c r="M10" s="1"/>
      <c r="N10" s="1"/>
      <c r="O10" s="1"/>
      <c r="P10" s="1"/>
      <c r="Q10" s="1"/>
      <c r="R10" s="1"/>
      <c r="S10" s="1"/>
      <c r="T10" s="9"/>
      <c r="U10" s="9"/>
      <c r="V10" s="9"/>
    </row>
    <row r="11" spans="2:22" s="4" customFormat="1" ht="15" customHeight="1" x14ac:dyDescent="0.25">
      <c r="B11" s="10" t="s">
        <v>42</v>
      </c>
      <c r="C11" s="11"/>
      <c r="D11" s="266">
        <f>D9-D10</f>
        <v>0</v>
      </c>
      <c r="E11" s="266">
        <f>E9-E10</f>
        <v>0</v>
      </c>
      <c r="F11" s="266">
        <f>F9-F10</f>
        <v>0</v>
      </c>
      <c r="G11" s="266">
        <f>G9-G10</f>
        <v>0</v>
      </c>
      <c r="H11" s="266">
        <f>H9-H10</f>
        <v>0</v>
      </c>
      <c r="I11" s="12"/>
      <c r="J11" s="267"/>
      <c r="K11" s="1"/>
      <c r="L11" s="1"/>
      <c r="M11" s="1"/>
      <c r="N11" s="1"/>
      <c r="O11" s="1"/>
      <c r="P11" s="1"/>
      <c r="Q11" s="1"/>
      <c r="R11" s="1"/>
      <c r="S11" s="1"/>
      <c r="T11" s="9"/>
      <c r="U11" s="9"/>
      <c r="V11" s="9"/>
    </row>
    <row r="12" spans="2:22" s="4" customFormat="1" ht="15" customHeight="1" x14ac:dyDescent="0.25">
      <c r="B12" s="10" t="s">
        <v>112</v>
      </c>
      <c r="C12" s="11"/>
      <c r="D12" s="266">
        <f>IF(D9&gt;0,D9/VLOOKUP("Total Enrollment",X_Enrollment,2,FALSE),0)</f>
        <v>0</v>
      </c>
      <c r="E12" s="266">
        <f>IF(E9&gt;0,E9/VLOOKUP("Total Enrollment",X_Enrollment,3,FALSE),0)</f>
        <v>0</v>
      </c>
      <c r="F12" s="266">
        <f>IF(F9&gt;0,F9/VLOOKUP("Total Enrollment",X_Enrollment,4,FALSE),0)</f>
        <v>0</v>
      </c>
      <c r="G12" s="266">
        <f>IF(G9&gt;0,G9/VLOOKUP("Total Enrollment",X_Enrollment,5,FALSE),0)</f>
        <v>0</v>
      </c>
      <c r="H12" s="266">
        <f>IF(H9&gt;0,H9/VLOOKUP("Total Enrollment",X_Enrollment,6,FALSE),0)</f>
        <v>0</v>
      </c>
      <c r="I12" s="12"/>
      <c r="J12" s="267"/>
      <c r="K12" s="1"/>
      <c r="L12" s="1"/>
      <c r="M12" s="1"/>
      <c r="N12" s="1"/>
      <c r="O12" s="1"/>
      <c r="P12" s="1"/>
      <c r="Q12" s="1"/>
      <c r="R12" s="1"/>
      <c r="S12" s="1"/>
      <c r="T12" s="9"/>
      <c r="U12" s="9"/>
      <c r="V12" s="9"/>
    </row>
    <row r="13" spans="2:22" s="4" customFormat="1" ht="15" customHeight="1" x14ac:dyDescent="0.25">
      <c r="B13" s="198" t="s">
        <v>113</v>
      </c>
      <c r="C13" s="15"/>
      <c r="D13" s="266">
        <f>IF(D10&gt;0,D10/VLOOKUP("Total Enrollment",X_Enrollment,2,FALSE),0)</f>
        <v>0</v>
      </c>
      <c r="E13" s="266">
        <f>IF(E10&gt;0,E10/VLOOKUP("Total Enrollment",X_Enrollment,3,FALSE),0)</f>
        <v>0</v>
      </c>
      <c r="F13" s="266">
        <f>IF(F10&gt;0,F10/VLOOKUP("Total Enrollment",X_Enrollment,4,FALSE),0)</f>
        <v>0</v>
      </c>
      <c r="G13" s="266">
        <f>IF(G10&gt;0,G10/VLOOKUP("Total Enrollment",X_Enrollment,5,FALSE),0)</f>
        <v>0</v>
      </c>
      <c r="H13" s="266">
        <f>IF(H10&gt;0,H10/VLOOKUP("Total Enrollment",X_Enrollment,6,FALSE),0)</f>
        <v>0</v>
      </c>
      <c r="I13" s="12"/>
      <c r="J13" s="267"/>
      <c r="K13" s="1"/>
      <c r="L13" s="1"/>
      <c r="M13" s="1"/>
      <c r="N13" s="1"/>
      <c r="O13" s="1"/>
      <c r="P13" s="1"/>
      <c r="Q13" s="1"/>
      <c r="R13" s="1"/>
      <c r="S13" s="1"/>
      <c r="T13" s="9"/>
      <c r="U13" s="9"/>
      <c r="V13" s="9"/>
    </row>
    <row r="14" spans="2:22" s="4" customFormat="1" ht="15" customHeight="1" x14ac:dyDescent="0.25">
      <c r="B14" s="246"/>
      <c r="C14" s="2"/>
      <c r="D14" s="2"/>
      <c r="E14" s="2"/>
      <c r="F14" s="2"/>
      <c r="G14" s="2"/>
      <c r="H14" s="2"/>
      <c r="I14" s="2"/>
      <c r="J14" s="267"/>
      <c r="K14" s="1"/>
      <c r="L14" s="1"/>
      <c r="M14" s="1"/>
      <c r="N14" s="1"/>
      <c r="O14" s="1"/>
      <c r="P14" s="1"/>
      <c r="Q14" s="1"/>
      <c r="R14" s="1"/>
      <c r="S14" s="1"/>
      <c r="T14" s="9"/>
      <c r="U14" s="9"/>
      <c r="V14" s="9"/>
    </row>
    <row r="15" spans="2:22" s="4" customFormat="1" ht="15" hidden="1" customHeight="1" outlineLevel="1" x14ac:dyDescent="0.25">
      <c r="B15" s="246"/>
      <c r="C15" s="2"/>
      <c r="D15" s="268" t="s">
        <v>312</v>
      </c>
      <c r="E15" s="269" t="s">
        <v>313</v>
      </c>
      <c r="F15" s="269" t="s">
        <v>314</v>
      </c>
      <c r="G15" s="269" t="s">
        <v>315</v>
      </c>
      <c r="H15" s="270" t="s">
        <v>316</v>
      </c>
      <c r="I15" s="12"/>
      <c r="J15" s="267"/>
      <c r="K15" s="1"/>
      <c r="L15" s="1"/>
      <c r="M15" s="1"/>
      <c r="N15" s="1"/>
      <c r="O15" s="1"/>
      <c r="P15" s="1"/>
      <c r="Q15" s="1"/>
      <c r="R15" s="1"/>
      <c r="S15" s="1"/>
      <c r="T15" s="9"/>
      <c r="U15" s="9"/>
      <c r="V15" s="9"/>
    </row>
    <row r="16" spans="2:22" s="4" customFormat="1" ht="15" customHeight="1" collapsed="1" x14ac:dyDescent="0.25">
      <c r="B16" s="246"/>
      <c r="C16" s="2"/>
      <c r="D16" s="359" t="str">
        <f>LEFT(Z_SchoolYear,4)+1&amp;"-"&amp;RIGHT(Z_SchoolYear,2)+1</f>
        <v>2020-21</v>
      </c>
      <c r="E16" s="360" t="str">
        <f>LEFT(D16,4)+1&amp;"-"&amp;RIGHT(D16,2)+1</f>
        <v>2021-22</v>
      </c>
      <c r="F16" s="360" t="str">
        <f t="shared" ref="F16:H16" si="0">LEFT(E16,4)+1&amp;"-"&amp;RIGHT(E16,2)+1</f>
        <v>2022-23</v>
      </c>
      <c r="G16" s="360" t="str">
        <f t="shared" si="0"/>
        <v>2023-24</v>
      </c>
      <c r="H16" s="361" t="str">
        <f t="shared" si="0"/>
        <v>2024-25</v>
      </c>
      <c r="I16" s="12"/>
      <c r="J16" s="267"/>
      <c r="K16" s="1"/>
      <c r="L16" s="1"/>
      <c r="M16" s="1"/>
      <c r="N16" s="1"/>
      <c r="O16" s="1"/>
      <c r="P16" s="1"/>
      <c r="Q16" s="1"/>
      <c r="R16" s="1"/>
      <c r="S16" s="1"/>
      <c r="T16" s="9"/>
      <c r="U16" s="9"/>
      <c r="V16" s="9"/>
    </row>
    <row r="17" spans="2:19" s="4" customFormat="1" ht="15" customHeight="1" x14ac:dyDescent="0.25">
      <c r="B17" s="16"/>
      <c r="C17" s="17"/>
      <c r="D17" s="17"/>
      <c r="E17" s="17"/>
      <c r="F17" s="17"/>
      <c r="G17" s="17"/>
      <c r="H17" s="17"/>
      <c r="I17" s="17"/>
      <c r="J17" s="364"/>
    </row>
    <row r="18" spans="2:19" s="4" customFormat="1" ht="15" customHeight="1" x14ac:dyDescent="0.25">
      <c r="B18" s="59" t="s">
        <v>49</v>
      </c>
      <c r="C18" s="2"/>
      <c r="D18" s="19"/>
      <c r="E18" s="19"/>
      <c r="F18" s="19"/>
      <c r="G18" s="19"/>
      <c r="H18" s="19"/>
      <c r="I18" s="20"/>
      <c r="J18" s="267"/>
      <c r="K18" s="1"/>
      <c r="L18" s="1"/>
      <c r="M18" s="1"/>
      <c r="N18" s="1"/>
      <c r="O18" s="1"/>
      <c r="P18" s="1"/>
      <c r="Q18" s="1"/>
      <c r="R18" s="1"/>
      <c r="S18" s="1"/>
    </row>
    <row r="19" spans="2:19" s="4" customFormat="1" ht="15" customHeight="1" x14ac:dyDescent="0.25">
      <c r="B19" s="21" t="s">
        <v>116</v>
      </c>
      <c r="C19" s="1"/>
      <c r="D19" s="19"/>
      <c r="E19" s="19"/>
      <c r="F19" s="19"/>
      <c r="G19" s="19"/>
      <c r="H19" s="19"/>
      <c r="I19" s="22"/>
      <c r="J19" s="267"/>
      <c r="K19" s="1"/>
      <c r="L19" s="1"/>
      <c r="M19" s="1"/>
      <c r="N19" s="1"/>
      <c r="O19" s="1"/>
      <c r="P19" s="1"/>
      <c r="Q19" s="1"/>
      <c r="R19" s="1"/>
      <c r="S19" s="1"/>
    </row>
    <row r="20" spans="2:19" s="4" customFormat="1" ht="15" customHeight="1" x14ac:dyDescent="0.25">
      <c r="B20" s="23" t="s">
        <v>117</v>
      </c>
      <c r="C20" s="1"/>
      <c r="D20" s="334">
        <v>0</v>
      </c>
      <c r="E20" s="334">
        <v>0</v>
      </c>
      <c r="F20" s="334">
        <v>0</v>
      </c>
      <c r="G20" s="334">
        <v>0</v>
      </c>
      <c r="H20" s="334">
        <v>0</v>
      </c>
      <c r="I20" s="22"/>
      <c r="J20" s="267"/>
      <c r="K20" s="1"/>
      <c r="L20" s="1"/>
      <c r="M20" s="1"/>
      <c r="N20" s="1"/>
      <c r="O20" s="1"/>
      <c r="P20" s="1"/>
      <c r="Q20" s="1"/>
      <c r="R20" s="1"/>
      <c r="S20" s="1"/>
    </row>
    <row r="21" spans="2:19" s="4" customFormat="1" ht="15" customHeight="1" x14ac:dyDescent="0.25">
      <c r="B21" s="23" t="s">
        <v>118</v>
      </c>
      <c r="C21" s="1"/>
      <c r="D21" s="334">
        <v>0</v>
      </c>
      <c r="E21" s="334">
        <v>0</v>
      </c>
      <c r="F21" s="334">
        <v>0</v>
      </c>
      <c r="G21" s="334">
        <v>0</v>
      </c>
      <c r="H21" s="334">
        <v>0</v>
      </c>
      <c r="I21" s="22"/>
      <c r="J21" s="267"/>
      <c r="K21" s="1"/>
      <c r="L21" s="1"/>
      <c r="M21" s="1"/>
      <c r="N21" s="1"/>
      <c r="O21" s="1"/>
      <c r="P21" s="1"/>
      <c r="Q21" s="1"/>
      <c r="R21" s="1"/>
      <c r="S21" s="1"/>
    </row>
    <row r="22" spans="2:19" s="4" customFormat="1" ht="15" customHeight="1" x14ac:dyDescent="0.25">
      <c r="B22" s="335" t="s">
        <v>119</v>
      </c>
      <c r="C22" s="1"/>
      <c r="D22" s="334">
        <v>0</v>
      </c>
      <c r="E22" s="334">
        <v>0</v>
      </c>
      <c r="F22" s="334">
        <v>0</v>
      </c>
      <c r="G22" s="334">
        <v>0</v>
      </c>
      <c r="H22" s="334">
        <v>0</v>
      </c>
      <c r="I22" s="22"/>
      <c r="J22" s="267"/>
      <c r="K22" s="1"/>
      <c r="L22" s="1"/>
      <c r="M22" s="1"/>
      <c r="N22" s="1"/>
      <c r="O22" s="1"/>
      <c r="P22" s="1"/>
      <c r="Q22" s="1"/>
      <c r="R22" s="1"/>
      <c r="S22" s="1"/>
    </row>
    <row r="23" spans="2:19" s="4" customFormat="1" ht="15" customHeight="1" thickBot="1" x14ac:dyDescent="0.3">
      <c r="B23" s="21" t="str">
        <f>"TOTAL "&amp;MID(B19,8,100)</f>
        <v>TOTAL LOCAL TAXES</v>
      </c>
      <c r="C23" s="1"/>
      <c r="D23" s="271">
        <f>SUM(D20:D22)</f>
        <v>0</v>
      </c>
      <c r="E23" s="271">
        <f>SUM(E20:E22)</f>
        <v>0</v>
      </c>
      <c r="F23" s="271">
        <f>SUM(F20:F22)</f>
        <v>0</v>
      </c>
      <c r="G23" s="271">
        <f>SUM(G20:G22)</f>
        <v>0</v>
      </c>
      <c r="H23" s="271">
        <f>SUM(H20:H22)</f>
        <v>0</v>
      </c>
      <c r="I23" s="22"/>
      <c r="J23" s="267"/>
      <c r="K23" s="1"/>
      <c r="L23" s="1"/>
      <c r="M23" s="1"/>
      <c r="N23" s="1"/>
      <c r="O23" s="1"/>
      <c r="P23" s="1"/>
      <c r="Q23" s="1"/>
      <c r="R23" s="1"/>
      <c r="S23" s="1"/>
    </row>
    <row r="24" spans="2:19" s="4" customFormat="1" ht="6" customHeight="1" thickTop="1" x14ac:dyDescent="0.25">
      <c r="B24" s="23"/>
      <c r="C24" s="1"/>
      <c r="D24" s="19"/>
      <c r="E24" s="19"/>
      <c r="F24" s="19"/>
      <c r="G24" s="19"/>
      <c r="H24" s="19"/>
      <c r="I24" s="22"/>
      <c r="J24" s="267"/>
      <c r="K24" s="1"/>
      <c r="L24" s="1"/>
      <c r="M24" s="1"/>
      <c r="N24" s="1"/>
      <c r="O24" s="1"/>
      <c r="P24" s="1"/>
      <c r="Q24" s="1"/>
      <c r="R24" s="1"/>
      <c r="S24" s="1"/>
    </row>
    <row r="25" spans="2:19" s="4" customFormat="1" ht="15" customHeight="1" x14ac:dyDescent="0.25">
      <c r="B25" s="21" t="s">
        <v>120</v>
      </c>
      <c r="C25" s="1"/>
      <c r="D25" s="19"/>
      <c r="E25" s="19"/>
      <c r="F25" s="19"/>
      <c r="G25" s="19"/>
      <c r="H25" s="19"/>
      <c r="I25" s="22"/>
      <c r="J25" s="267"/>
      <c r="K25" s="1"/>
      <c r="L25" s="1"/>
      <c r="M25" s="1"/>
      <c r="N25" s="1"/>
      <c r="O25" s="1"/>
      <c r="P25" s="1"/>
      <c r="Q25" s="1"/>
      <c r="R25" s="1"/>
      <c r="S25" s="1"/>
    </row>
    <row r="26" spans="2:19" s="4" customFormat="1" ht="15" customHeight="1" x14ac:dyDescent="0.25">
      <c r="B26" s="23" t="s">
        <v>121</v>
      </c>
      <c r="C26" s="1"/>
      <c r="D26" s="334">
        <v>0</v>
      </c>
      <c r="E26" s="334">
        <v>0</v>
      </c>
      <c r="F26" s="334">
        <v>0</v>
      </c>
      <c r="G26" s="334">
        <v>0</v>
      </c>
      <c r="H26" s="334">
        <v>0</v>
      </c>
      <c r="I26" s="22"/>
      <c r="J26" s="267"/>
      <c r="K26" s="1"/>
      <c r="L26" s="1"/>
      <c r="M26" s="1"/>
      <c r="N26" s="1"/>
      <c r="O26" s="1"/>
      <c r="P26" s="1"/>
      <c r="Q26" s="1"/>
      <c r="R26" s="1"/>
      <c r="S26" s="1"/>
    </row>
    <row r="27" spans="2:19" s="4" customFormat="1" ht="15" customHeight="1" x14ac:dyDescent="0.25">
      <c r="B27" s="23" t="s">
        <v>122</v>
      </c>
      <c r="C27" s="1"/>
      <c r="D27" s="334">
        <v>0</v>
      </c>
      <c r="E27" s="334">
        <v>0</v>
      </c>
      <c r="F27" s="334">
        <v>0</v>
      </c>
      <c r="G27" s="334">
        <v>0</v>
      </c>
      <c r="H27" s="334">
        <v>0</v>
      </c>
      <c r="I27" s="22"/>
      <c r="J27" s="267"/>
      <c r="K27" s="1"/>
      <c r="L27" s="1"/>
      <c r="M27" s="1"/>
      <c r="N27" s="1"/>
      <c r="O27" s="1"/>
      <c r="P27" s="1"/>
      <c r="Q27" s="1"/>
      <c r="R27" s="1"/>
      <c r="S27" s="1"/>
    </row>
    <row r="28" spans="2:19" s="4" customFormat="1" ht="15" customHeight="1" x14ac:dyDescent="0.25">
      <c r="B28" s="335" t="s">
        <v>123</v>
      </c>
      <c r="C28" s="1"/>
      <c r="D28" s="334">
        <v>0</v>
      </c>
      <c r="E28" s="334">
        <v>0</v>
      </c>
      <c r="F28" s="334">
        <v>0</v>
      </c>
      <c r="G28" s="334">
        <v>0</v>
      </c>
      <c r="H28" s="334">
        <v>0</v>
      </c>
      <c r="I28" s="22"/>
      <c r="J28" s="267"/>
      <c r="K28" s="1"/>
      <c r="L28" s="1"/>
      <c r="M28" s="1"/>
      <c r="N28" s="1"/>
      <c r="O28" s="1"/>
      <c r="P28" s="1"/>
      <c r="Q28" s="1"/>
      <c r="R28" s="1"/>
      <c r="S28" s="1"/>
    </row>
    <row r="29" spans="2:19" s="4" customFormat="1" ht="15" customHeight="1" thickBot="1" x14ac:dyDescent="0.3">
      <c r="B29" s="21" t="str">
        <f>"TOTAL "&amp;MID(B25,8,100)</f>
        <v>TOTAL LOCAL SUPPORT - NON-TAX</v>
      </c>
      <c r="C29" s="1"/>
      <c r="D29" s="271">
        <f>SUM(D26:D28)</f>
        <v>0</v>
      </c>
      <c r="E29" s="271">
        <f>SUM(E26:E28)</f>
        <v>0</v>
      </c>
      <c r="F29" s="271">
        <f>SUM(F26:F28)</f>
        <v>0</v>
      </c>
      <c r="G29" s="271">
        <f>SUM(G26:G28)</f>
        <v>0</v>
      </c>
      <c r="H29" s="271">
        <f>SUM(H26:H28)</f>
        <v>0</v>
      </c>
      <c r="I29" s="22"/>
      <c r="J29" s="267"/>
      <c r="K29" s="1"/>
      <c r="L29" s="1"/>
      <c r="M29" s="1"/>
      <c r="N29" s="1"/>
      <c r="O29" s="1"/>
      <c r="P29" s="1"/>
      <c r="Q29" s="1"/>
      <c r="R29" s="1"/>
      <c r="S29" s="1"/>
    </row>
    <row r="30" spans="2:19" s="4" customFormat="1" ht="6" customHeight="1" thickTop="1" x14ac:dyDescent="0.25">
      <c r="B30" s="23"/>
      <c r="C30" s="1"/>
      <c r="D30" s="19"/>
      <c r="E30" s="19"/>
      <c r="F30" s="19"/>
      <c r="G30" s="19"/>
      <c r="H30" s="19"/>
      <c r="I30" s="22"/>
      <c r="J30" s="267"/>
      <c r="K30" s="1"/>
      <c r="L30" s="1"/>
      <c r="M30" s="1"/>
      <c r="N30" s="1"/>
      <c r="O30" s="1"/>
      <c r="P30" s="1"/>
      <c r="Q30" s="1"/>
      <c r="R30" s="1"/>
      <c r="S30" s="1"/>
    </row>
    <row r="31" spans="2:19" s="4" customFormat="1" ht="15" customHeight="1" x14ac:dyDescent="0.25">
      <c r="B31" s="21" t="s">
        <v>124</v>
      </c>
      <c r="C31" s="1"/>
      <c r="D31" s="19"/>
      <c r="E31" s="19"/>
      <c r="F31" s="19"/>
      <c r="G31" s="19"/>
      <c r="H31" s="19"/>
      <c r="I31" s="22"/>
      <c r="J31" s="267"/>
      <c r="K31" s="1"/>
      <c r="L31" s="1"/>
      <c r="M31" s="1"/>
      <c r="N31" s="1"/>
      <c r="O31" s="1"/>
      <c r="P31" s="1"/>
      <c r="Q31" s="1"/>
      <c r="R31" s="1"/>
      <c r="S31" s="1"/>
    </row>
    <row r="32" spans="2:19" s="4" customFormat="1" ht="15" customHeight="1" x14ac:dyDescent="0.25">
      <c r="B32" s="23" t="s">
        <v>125</v>
      </c>
      <c r="C32" s="1"/>
      <c r="D32" s="334">
        <v>0</v>
      </c>
      <c r="E32" s="334">
        <v>0</v>
      </c>
      <c r="F32" s="334">
        <v>0</v>
      </c>
      <c r="G32" s="334">
        <v>0</v>
      </c>
      <c r="H32" s="334">
        <v>0</v>
      </c>
      <c r="I32" s="22"/>
      <c r="J32" s="267"/>
      <c r="K32" s="1"/>
      <c r="L32" s="1"/>
      <c r="M32" s="1"/>
      <c r="N32" s="1"/>
      <c r="O32" s="1"/>
      <c r="P32" s="1"/>
      <c r="Q32" s="1"/>
      <c r="R32" s="1"/>
      <c r="S32" s="1"/>
    </row>
    <row r="33" spans="2:19" s="4" customFormat="1" ht="15" customHeight="1" x14ac:dyDescent="0.25">
      <c r="B33" s="23" t="s">
        <v>126</v>
      </c>
      <c r="C33" s="1"/>
      <c r="D33" s="334">
        <v>0</v>
      </c>
      <c r="E33" s="334">
        <v>0</v>
      </c>
      <c r="F33" s="334">
        <v>0</v>
      </c>
      <c r="G33" s="334">
        <v>0</v>
      </c>
      <c r="H33" s="334">
        <v>0</v>
      </c>
      <c r="I33" s="22"/>
      <c r="J33" s="267"/>
      <c r="K33" s="1"/>
      <c r="L33" s="1"/>
      <c r="M33" s="1"/>
      <c r="N33" s="1"/>
      <c r="O33" s="1"/>
      <c r="P33" s="1"/>
      <c r="Q33" s="1"/>
      <c r="R33" s="1"/>
      <c r="S33" s="1"/>
    </row>
    <row r="34" spans="2:19" s="4" customFormat="1" ht="15" customHeight="1" x14ac:dyDescent="0.25">
      <c r="B34" s="335" t="s">
        <v>127</v>
      </c>
      <c r="C34" s="1"/>
      <c r="D34" s="334">
        <v>0</v>
      </c>
      <c r="E34" s="334">
        <v>0</v>
      </c>
      <c r="F34" s="334">
        <v>0</v>
      </c>
      <c r="G34" s="334">
        <v>0</v>
      </c>
      <c r="H34" s="334">
        <v>0</v>
      </c>
      <c r="I34" s="22"/>
      <c r="J34" s="267"/>
      <c r="K34" s="1"/>
      <c r="L34" s="1"/>
      <c r="M34" s="1"/>
      <c r="N34" s="1"/>
      <c r="O34" s="1"/>
      <c r="P34" s="1"/>
      <c r="Q34" s="1"/>
      <c r="R34" s="1"/>
      <c r="S34" s="1"/>
    </row>
    <row r="35" spans="2:19" s="4" customFormat="1" ht="15" customHeight="1" thickBot="1" x14ac:dyDescent="0.3">
      <c r="B35" s="21" t="str">
        <f>"TOTAL "&amp;MID(B31,8,100)</f>
        <v>TOTAL STATE REVENUE - GENERAL PURPOSE</v>
      </c>
      <c r="C35" s="1"/>
      <c r="D35" s="271">
        <f>SUM(D32:D34)</f>
        <v>0</v>
      </c>
      <c r="E35" s="271">
        <f>SUM(E32:E34)</f>
        <v>0</v>
      </c>
      <c r="F35" s="271">
        <f>SUM(F32:F34)</f>
        <v>0</v>
      </c>
      <c r="G35" s="271">
        <f>SUM(G32:G34)</f>
        <v>0</v>
      </c>
      <c r="H35" s="271">
        <f>SUM(H32:I34)</f>
        <v>0</v>
      </c>
      <c r="I35" s="22"/>
      <c r="J35" s="267"/>
      <c r="K35" s="1"/>
      <c r="L35" s="1"/>
      <c r="M35" s="1"/>
      <c r="N35" s="1"/>
      <c r="O35" s="1"/>
      <c r="P35" s="1"/>
      <c r="Q35" s="1"/>
      <c r="R35" s="1"/>
      <c r="S35" s="1"/>
    </row>
    <row r="36" spans="2:19" s="4" customFormat="1" ht="6" customHeight="1" thickTop="1" x14ac:dyDescent="0.25">
      <c r="B36" s="23"/>
      <c r="C36" s="1"/>
      <c r="D36" s="19"/>
      <c r="E36" s="19"/>
      <c r="F36" s="19"/>
      <c r="G36" s="19"/>
      <c r="H36" s="19"/>
      <c r="I36" s="22"/>
      <c r="J36" s="267"/>
      <c r="K36" s="1"/>
      <c r="L36" s="1"/>
      <c r="M36" s="1"/>
      <c r="N36" s="1"/>
      <c r="O36" s="1"/>
      <c r="P36" s="1"/>
      <c r="Q36" s="1"/>
      <c r="R36" s="1"/>
      <c r="S36" s="1"/>
    </row>
    <row r="37" spans="2:19" s="4" customFormat="1" ht="15" customHeight="1" x14ac:dyDescent="0.25">
      <c r="B37" s="21" t="s">
        <v>128</v>
      </c>
      <c r="C37" s="1"/>
      <c r="D37" s="19"/>
      <c r="E37" s="19"/>
      <c r="F37" s="19"/>
      <c r="G37" s="19"/>
      <c r="H37" s="19"/>
      <c r="I37" s="22"/>
      <c r="J37" s="267"/>
      <c r="K37" s="1"/>
      <c r="L37" s="1"/>
      <c r="M37" s="1"/>
      <c r="N37" s="1"/>
      <c r="O37" s="1"/>
      <c r="P37" s="1"/>
      <c r="Q37" s="1"/>
      <c r="R37" s="1"/>
      <c r="S37" s="1"/>
    </row>
    <row r="38" spans="2:19" s="4" customFormat="1" ht="15" customHeight="1" x14ac:dyDescent="0.25">
      <c r="B38" s="23" t="s">
        <v>129</v>
      </c>
      <c r="C38" s="1"/>
      <c r="D38" s="334">
        <v>0</v>
      </c>
      <c r="E38" s="334">
        <v>0</v>
      </c>
      <c r="F38" s="334">
        <v>0</v>
      </c>
      <c r="G38" s="334">
        <v>0</v>
      </c>
      <c r="H38" s="334">
        <v>0</v>
      </c>
      <c r="I38" s="22"/>
      <c r="J38" s="267"/>
      <c r="K38" s="1"/>
      <c r="L38" s="1"/>
      <c r="M38" s="1"/>
      <c r="N38" s="1"/>
      <c r="O38" s="1"/>
      <c r="P38" s="1"/>
      <c r="Q38" s="1"/>
      <c r="R38" s="1"/>
      <c r="S38" s="1"/>
    </row>
    <row r="39" spans="2:19" s="4" customFormat="1" ht="15" customHeight="1" x14ac:dyDescent="0.25">
      <c r="B39" s="23" t="s">
        <v>130</v>
      </c>
      <c r="C39" s="1"/>
      <c r="D39" s="334">
        <v>0</v>
      </c>
      <c r="E39" s="334">
        <v>0</v>
      </c>
      <c r="F39" s="334">
        <v>0</v>
      </c>
      <c r="G39" s="334">
        <v>0</v>
      </c>
      <c r="H39" s="334">
        <v>0</v>
      </c>
      <c r="I39" s="22"/>
      <c r="J39" s="267"/>
      <c r="K39" s="1"/>
      <c r="L39" s="1"/>
      <c r="M39" s="1"/>
      <c r="N39" s="1"/>
      <c r="O39" s="1"/>
      <c r="P39" s="1"/>
      <c r="Q39" s="1"/>
      <c r="R39" s="1"/>
      <c r="S39" s="1"/>
    </row>
    <row r="40" spans="2:19" s="4" customFormat="1" ht="15" customHeight="1" x14ac:dyDescent="0.25">
      <c r="B40" s="23" t="s">
        <v>131</v>
      </c>
      <c r="C40" s="1"/>
      <c r="D40" s="334">
        <v>0</v>
      </c>
      <c r="E40" s="334">
        <v>0</v>
      </c>
      <c r="F40" s="334">
        <v>0</v>
      </c>
      <c r="G40" s="334">
        <v>0</v>
      </c>
      <c r="H40" s="334">
        <v>0</v>
      </c>
      <c r="I40" s="22"/>
      <c r="J40" s="267"/>
      <c r="K40" s="1"/>
      <c r="L40" s="1"/>
      <c r="M40" s="1"/>
      <c r="N40" s="1"/>
      <c r="O40" s="1"/>
      <c r="P40" s="1"/>
      <c r="Q40" s="1"/>
      <c r="R40" s="1"/>
      <c r="S40" s="1"/>
    </row>
    <row r="41" spans="2:19" s="4" customFormat="1" ht="15" customHeight="1" x14ac:dyDescent="0.25">
      <c r="B41" s="23" t="s">
        <v>132</v>
      </c>
      <c r="C41" s="1"/>
      <c r="D41" s="334">
        <v>0</v>
      </c>
      <c r="E41" s="334">
        <v>0</v>
      </c>
      <c r="F41" s="334">
        <v>0</v>
      </c>
      <c r="G41" s="334">
        <v>0</v>
      </c>
      <c r="H41" s="334">
        <v>0</v>
      </c>
      <c r="I41" s="22"/>
      <c r="J41" s="267"/>
      <c r="K41" s="1"/>
      <c r="L41" s="1"/>
      <c r="M41" s="1"/>
      <c r="N41" s="1"/>
      <c r="O41" s="1"/>
      <c r="P41" s="1"/>
      <c r="Q41" s="1"/>
      <c r="R41" s="1"/>
      <c r="S41" s="1"/>
    </row>
    <row r="42" spans="2:19" s="4" customFormat="1" ht="15" customHeight="1" x14ac:dyDescent="0.25">
      <c r="B42" s="23" t="s">
        <v>133</v>
      </c>
      <c r="C42" s="1"/>
      <c r="D42" s="334">
        <v>0</v>
      </c>
      <c r="E42" s="334">
        <v>0</v>
      </c>
      <c r="F42" s="334">
        <v>0</v>
      </c>
      <c r="G42" s="334">
        <v>0</v>
      </c>
      <c r="H42" s="334">
        <v>0</v>
      </c>
      <c r="I42" s="22"/>
      <c r="J42" s="267"/>
      <c r="K42" s="1"/>
      <c r="L42" s="1"/>
      <c r="M42" s="1"/>
      <c r="N42" s="1"/>
      <c r="O42" s="1"/>
      <c r="P42" s="1"/>
      <c r="Q42" s="1"/>
      <c r="R42" s="1"/>
      <c r="S42" s="1"/>
    </row>
    <row r="43" spans="2:19" s="4" customFormat="1" ht="15" customHeight="1" x14ac:dyDescent="0.25">
      <c r="B43" s="335" t="s">
        <v>134</v>
      </c>
      <c r="C43" s="1"/>
      <c r="D43" s="334">
        <v>0</v>
      </c>
      <c r="E43" s="334">
        <v>0</v>
      </c>
      <c r="F43" s="334">
        <v>0</v>
      </c>
      <c r="G43" s="334">
        <v>0</v>
      </c>
      <c r="H43" s="334">
        <v>0</v>
      </c>
      <c r="I43" s="22"/>
      <c r="J43" s="267"/>
      <c r="K43" s="1"/>
      <c r="L43" s="1"/>
      <c r="M43" s="1"/>
      <c r="N43" s="1"/>
      <c r="O43" s="1"/>
      <c r="P43" s="1"/>
      <c r="Q43" s="1"/>
      <c r="R43" s="1"/>
      <c r="S43" s="1"/>
    </row>
    <row r="44" spans="2:19" s="4" customFormat="1" ht="15" customHeight="1" thickBot="1" x14ac:dyDescent="0.3">
      <c r="B44" s="21" t="str">
        <f>"TOTAL "&amp;MID(B37,8,100)</f>
        <v>TOTAL STATE REVENUE - SPECIAL PURPOSE</v>
      </c>
      <c r="C44" s="1"/>
      <c r="D44" s="271">
        <f>SUM(D38:D43)</f>
        <v>0</v>
      </c>
      <c r="E44" s="271">
        <f>SUM(E38:E43)</f>
        <v>0</v>
      </c>
      <c r="F44" s="271">
        <f>SUM(F38:F43)</f>
        <v>0</v>
      </c>
      <c r="G44" s="271">
        <f>SUM(G38:G43)</f>
        <v>0</v>
      </c>
      <c r="H44" s="271">
        <f>SUM(H38:H43)</f>
        <v>0</v>
      </c>
      <c r="I44" s="22"/>
      <c r="J44" s="267"/>
      <c r="K44" s="1"/>
      <c r="L44" s="1"/>
      <c r="M44" s="1"/>
      <c r="N44" s="1"/>
      <c r="O44" s="1"/>
      <c r="P44" s="1"/>
      <c r="Q44" s="1"/>
      <c r="R44" s="1"/>
      <c r="S44" s="1"/>
    </row>
    <row r="45" spans="2:19" s="4" customFormat="1" ht="6" customHeight="1" thickTop="1" x14ac:dyDescent="0.25">
      <c r="B45" s="23"/>
      <c r="C45" s="1"/>
      <c r="D45" s="19"/>
      <c r="E45" s="19"/>
      <c r="F45" s="19"/>
      <c r="G45" s="19"/>
      <c r="H45" s="19"/>
      <c r="I45" s="22"/>
      <c r="J45" s="267"/>
      <c r="K45" s="1"/>
      <c r="L45" s="1"/>
      <c r="M45" s="1"/>
      <c r="N45" s="1"/>
      <c r="O45" s="1"/>
      <c r="P45" s="1"/>
      <c r="Q45" s="1"/>
      <c r="R45" s="1"/>
      <c r="S45" s="1"/>
    </row>
    <row r="46" spans="2:19" s="4" customFormat="1" ht="15" customHeight="1" x14ac:dyDescent="0.25">
      <c r="B46" s="21" t="s">
        <v>135</v>
      </c>
      <c r="C46" s="1"/>
      <c r="D46" s="19"/>
      <c r="E46" s="19"/>
      <c r="F46" s="19"/>
      <c r="G46" s="19"/>
      <c r="H46" s="19"/>
      <c r="I46" s="22"/>
      <c r="J46" s="267"/>
      <c r="K46" s="1"/>
      <c r="L46" s="1"/>
      <c r="M46" s="1"/>
      <c r="N46" s="1"/>
      <c r="O46" s="1"/>
      <c r="P46" s="1"/>
      <c r="Q46" s="1"/>
      <c r="R46" s="1"/>
      <c r="S46" s="1"/>
    </row>
    <row r="47" spans="2:19" s="4" customFormat="1" ht="15" customHeight="1" x14ac:dyDescent="0.25">
      <c r="B47" s="23" t="s">
        <v>136</v>
      </c>
      <c r="C47" s="1"/>
      <c r="D47" s="334">
        <v>0</v>
      </c>
      <c r="E47" s="334">
        <v>0</v>
      </c>
      <c r="F47" s="334">
        <v>0</v>
      </c>
      <c r="G47" s="334">
        <v>0</v>
      </c>
      <c r="H47" s="334">
        <v>0</v>
      </c>
      <c r="I47" s="22"/>
      <c r="J47" s="267"/>
      <c r="K47" s="1"/>
      <c r="L47" s="1"/>
      <c r="M47" s="1"/>
      <c r="N47" s="1"/>
      <c r="O47" s="1"/>
      <c r="P47" s="1"/>
      <c r="Q47" s="1"/>
      <c r="R47" s="1"/>
      <c r="S47" s="1"/>
    </row>
    <row r="48" spans="2:19" s="4" customFormat="1" ht="15" customHeight="1" x14ac:dyDescent="0.25">
      <c r="B48" s="25" t="s">
        <v>50</v>
      </c>
      <c r="C48" s="1"/>
      <c r="D48" s="334">
        <v>0</v>
      </c>
      <c r="E48" s="334">
        <v>0</v>
      </c>
      <c r="F48" s="334">
        <v>0</v>
      </c>
      <c r="G48" s="334">
        <v>0</v>
      </c>
      <c r="H48" s="334">
        <v>0</v>
      </c>
      <c r="I48" s="22"/>
      <c r="J48" s="267"/>
      <c r="K48" s="1"/>
      <c r="L48" s="1"/>
      <c r="M48" s="1"/>
      <c r="N48" s="1"/>
      <c r="O48" s="1"/>
      <c r="P48" s="1"/>
      <c r="Q48" s="1"/>
      <c r="R48" s="1"/>
      <c r="S48" s="1"/>
    </row>
    <row r="49" spans="2:19" s="4" customFormat="1" ht="15" customHeight="1" x14ac:dyDescent="0.25">
      <c r="B49" s="25" t="s">
        <v>137</v>
      </c>
      <c r="C49" s="1"/>
      <c r="D49" s="334">
        <v>0</v>
      </c>
      <c r="E49" s="334">
        <v>0</v>
      </c>
      <c r="F49" s="334">
        <v>0</v>
      </c>
      <c r="G49" s="334">
        <v>0</v>
      </c>
      <c r="H49" s="334">
        <v>0</v>
      </c>
      <c r="I49" s="22"/>
      <c r="J49" s="267"/>
      <c r="K49" s="1"/>
      <c r="L49" s="1"/>
      <c r="M49" s="1"/>
      <c r="N49" s="1"/>
      <c r="O49" s="1"/>
      <c r="P49" s="1"/>
      <c r="Q49" s="1"/>
      <c r="R49" s="1"/>
      <c r="S49" s="1"/>
    </row>
    <row r="50" spans="2:19" s="4" customFormat="1" ht="15" customHeight="1" x14ac:dyDescent="0.25">
      <c r="B50" s="25" t="s">
        <v>138</v>
      </c>
      <c r="C50" s="1"/>
      <c r="D50" s="334">
        <v>0</v>
      </c>
      <c r="E50" s="334">
        <v>0</v>
      </c>
      <c r="F50" s="334">
        <v>0</v>
      </c>
      <c r="G50" s="334">
        <v>0</v>
      </c>
      <c r="H50" s="334">
        <v>0</v>
      </c>
      <c r="I50" s="22"/>
      <c r="J50" s="267"/>
      <c r="K50" s="1"/>
      <c r="L50" s="1"/>
      <c r="M50" s="1"/>
      <c r="N50" s="1"/>
      <c r="O50" s="1"/>
      <c r="P50" s="1"/>
      <c r="Q50" s="1"/>
      <c r="R50" s="1"/>
      <c r="S50" s="1"/>
    </row>
    <row r="51" spans="2:19" s="4" customFormat="1" ht="15" customHeight="1" x14ac:dyDescent="0.25">
      <c r="B51" s="25" t="s">
        <v>139</v>
      </c>
      <c r="C51" s="1"/>
      <c r="D51" s="334">
        <v>0</v>
      </c>
      <c r="E51" s="334">
        <v>0</v>
      </c>
      <c r="F51" s="334">
        <v>0</v>
      </c>
      <c r="G51" s="334">
        <v>0</v>
      </c>
      <c r="H51" s="334">
        <v>0</v>
      </c>
      <c r="I51" s="22"/>
      <c r="J51" s="267"/>
      <c r="K51" s="1"/>
      <c r="L51" s="1"/>
      <c r="M51" s="1"/>
      <c r="N51" s="1"/>
      <c r="O51" s="1"/>
      <c r="P51" s="1"/>
      <c r="Q51" s="1"/>
      <c r="R51" s="1"/>
      <c r="S51" s="1"/>
    </row>
    <row r="52" spans="2:19" s="4" customFormat="1" ht="15" customHeight="1" x14ac:dyDescent="0.25">
      <c r="B52" s="25" t="s">
        <v>140</v>
      </c>
      <c r="C52" s="1"/>
      <c r="D52" s="334">
        <v>0</v>
      </c>
      <c r="E52" s="334">
        <v>0</v>
      </c>
      <c r="F52" s="334">
        <v>0</v>
      </c>
      <c r="G52" s="334">
        <v>0</v>
      </c>
      <c r="H52" s="334">
        <v>0</v>
      </c>
      <c r="I52" s="22"/>
      <c r="J52" s="267"/>
      <c r="K52" s="1"/>
      <c r="L52" s="1"/>
      <c r="M52" s="1"/>
      <c r="N52" s="1"/>
      <c r="O52" s="1"/>
      <c r="P52" s="1"/>
      <c r="Q52" s="1"/>
      <c r="R52" s="1"/>
      <c r="S52" s="1"/>
    </row>
    <row r="53" spans="2:19" s="4" customFormat="1" ht="15" customHeight="1" x14ac:dyDescent="0.25">
      <c r="B53" s="23" t="s">
        <v>141</v>
      </c>
      <c r="C53" s="1"/>
      <c r="D53" s="272">
        <f>SUM(D47:D52)</f>
        <v>0</v>
      </c>
      <c r="E53" s="272">
        <f>SUM(E47:E52)</f>
        <v>0</v>
      </c>
      <c r="F53" s="272">
        <f>SUM(F47:F52)</f>
        <v>0</v>
      </c>
      <c r="G53" s="272">
        <f>SUM(G47:G52)</f>
        <v>0</v>
      </c>
      <c r="H53" s="272">
        <f>SUM(H47:H52)</f>
        <v>0</v>
      </c>
      <c r="I53" s="22"/>
      <c r="J53" s="267"/>
      <c r="K53" s="1"/>
      <c r="L53" s="1"/>
      <c r="M53" s="1"/>
      <c r="N53" s="1"/>
      <c r="O53" s="1"/>
      <c r="P53" s="1"/>
      <c r="Q53" s="1"/>
      <c r="R53" s="1"/>
      <c r="S53" s="1"/>
    </row>
    <row r="54" spans="2:19" s="4" customFormat="1" ht="15" customHeight="1" x14ac:dyDescent="0.25">
      <c r="B54" s="335" t="s">
        <v>142</v>
      </c>
      <c r="C54" s="1"/>
      <c r="D54" s="334">
        <v>0</v>
      </c>
      <c r="E54" s="334">
        <v>0</v>
      </c>
      <c r="F54" s="334">
        <v>0</v>
      </c>
      <c r="G54" s="334">
        <v>0</v>
      </c>
      <c r="H54" s="334">
        <v>0</v>
      </c>
      <c r="I54" s="22"/>
      <c r="J54" s="267"/>
      <c r="K54" s="1"/>
      <c r="L54" s="1"/>
      <c r="M54" s="1"/>
      <c r="N54" s="1"/>
      <c r="O54" s="1"/>
      <c r="P54" s="1"/>
      <c r="Q54" s="1"/>
      <c r="R54" s="1"/>
      <c r="S54" s="1"/>
    </row>
    <row r="55" spans="2:19" s="4" customFormat="1" ht="15" customHeight="1" thickBot="1" x14ac:dyDescent="0.3">
      <c r="B55" s="21" t="str">
        <f>"TOTAL "&amp;MID(B46,8,100)</f>
        <v>TOTAL FEDERAL REVENUE - GENERAL PURPOSE</v>
      </c>
      <c r="C55" s="1"/>
      <c r="D55" s="271">
        <f>SUM(D53:D54)</f>
        <v>0</v>
      </c>
      <c r="E55" s="271">
        <f>SUM(E53:E54)</f>
        <v>0</v>
      </c>
      <c r="F55" s="271">
        <f>SUM(F53:F54)</f>
        <v>0</v>
      </c>
      <c r="G55" s="271">
        <f>SUM(G53:G54)</f>
        <v>0</v>
      </c>
      <c r="H55" s="271">
        <f>SUM(H53:H54)</f>
        <v>0</v>
      </c>
      <c r="I55" s="22"/>
      <c r="J55" s="267"/>
      <c r="K55" s="1"/>
      <c r="L55" s="1"/>
      <c r="M55" s="1"/>
      <c r="N55" s="1"/>
      <c r="O55" s="1"/>
      <c r="P55" s="1"/>
      <c r="Q55" s="1"/>
      <c r="R55" s="1"/>
      <c r="S55" s="1"/>
    </row>
    <row r="56" spans="2:19" s="4" customFormat="1" ht="6" customHeight="1" thickTop="1" x14ac:dyDescent="0.25">
      <c r="B56" s="23"/>
      <c r="C56" s="1"/>
      <c r="D56" s="19"/>
      <c r="E56" s="19"/>
      <c r="F56" s="19"/>
      <c r="G56" s="19"/>
      <c r="H56" s="19"/>
      <c r="I56" s="22"/>
      <c r="J56" s="267"/>
      <c r="K56" s="1"/>
      <c r="L56" s="1"/>
      <c r="M56" s="1"/>
      <c r="N56" s="1"/>
      <c r="O56" s="1"/>
      <c r="P56" s="1"/>
      <c r="Q56" s="1"/>
      <c r="R56" s="1"/>
      <c r="S56" s="1"/>
    </row>
    <row r="57" spans="2:19" s="4" customFormat="1" ht="15" customHeight="1" x14ac:dyDescent="0.25">
      <c r="B57" s="21" t="s">
        <v>143</v>
      </c>
      <c r="C57" s="1"/>
      <c r="D57" s="19"/>
      <c r="E57" s="19"/>
      <c r="F57" s="19"/>
      <c r="G57" s="19"/>
      <c r="H57" s="19"/>
      <c r="I57" s="22"/>
      <c r="J57" s="267"/>
      <c r="K57" s="1"/>
      <c r="L57" s="1"/>
      <c r="M57" s="1"/>
      <c r="N57" s="1"/>
      <c r="O57" s="1"/>
      <c r="P57" s="1"/>
      <c r="Q57" s="1"/>
      <c r="R57" s="1"/>
      <c r="S57" s="1"/>
    </row>
    <row r="58" spans="2:19" s="4" customFormat="1" ht="15" customHeight="1" x14ac:dyDescent="0.25">
      <c r="B58" s="23" t="s">
        <v>144</v>
      </c>
      <c r="C58" s="1"/>
      <c r="D58" s="334">
        <v>0</v>
      </c>
      <c r="E58" s="334">
        <v>0</v>
      </c>
      <c r="F58" s="334">
        <v>0</v>
      </c>
      <c r="G58" s="334">
        <v>0</v>
      </c>
      <c r="H58" s="334">
        <v>0</v>
      </c>
      <c r="I58" s="22"/>
      <c r="J58" s="267"/>
      <c r="K58" s="1"/>
      <c r="L58" s="1"/>
      <c r="M58" s="1"/>
      <c r="N58" s="1"/>
      <c r="O58" s="1"/>
      <c r="P58" s="1"/>
      <c r="Q58" s="1"/>
      <c r="R58" s="1"/>
      <c r="S58" s="1"/>
    </row>
    <row r="59" spans="2:19" s="4" customFormat="1" ht="15" customHeight="1" x14ac:dyDescent="0.25">
      <c r="B59" s="23" t="s">
        <v>145</v>
      </c>
      <c r="C59" s="1"/>
      <c r="D59" s="334">
        <v>0</v>
      </c>
      <c r="E59" s="334">
        <v>0</v>
      </c>
      <c r="F59" s="334">
        <v>0</v>
      </c>
      <c r="G59" s="334">
        <v>0</v>
      </c>
      <c r="H59" s="334">
        <v>0</v>
      </c>
      <c r="I59" s="22"/>
      <c r="J59" s="267"/>
      <c r="K59" s="1"/>
      <c r="L59" s="1"/>
      <c r="M59" s="1"/>
      <c r="N59" s="1"/>
      <c r="O59" s="1"/>
      <c r="P59" s="1"/>
      <c r="Q59" s="1"/>
      <c r="R59" s="1"/>
      <c r="S59" s="1"/>
    </row>
    <row r="60" spans="2:19" s="4" customFormat="1" ht="15" customHeight="1" x14ac:dyDescent="0.25">
      <c r="B60" s="25" t="s">
        <v>146</v>
      </c>
      <c r="C60" s="1"/>
      <c r="D60" s="334">
        <v>0</v>
      </c>
      <c r="E60" s="334">
        <v>0</v>
      </c>
      <c r="F60" s="334">
        <v>0</v>
      </c>
      <c r="G60" s="334">
        <v>0</v>
      </c>
      <c r="H60" s="334">
        <v>0</v>
      </c>
      <c r="I60" s="22"/>
      <c r="J60" s="267"/>
      <c r="K60" s="1"/>
      <c r="L60" s="1"/>
      <c r="M60" s="1"/>
      <c r="N60" s="1"/>
      <c r="O60" s="1"/>
      <c r="P60" s="1"/>
      <c r="Q60" s="1"/>
      <c r="R60" s="1"/>
      <c r="S60" s="1"/>
    </row>
    <row r="61" spans="2:19" s="4" customFormat="1" ht="15" customHeight="1" x14ac:dyDescent="0.25">
      <c r="B61" s="25" t="s">
        <v>147</v>
      </c>
      <c r="C61" s="1"/>
      <c r="D61" s="334">
        <v>0</v>
      </c>
      <c r="E61" s="334">
        <v>0</v>
      </c>
      <c r="F61" s="334">
        <v>0</v>
      </c>
      <c r="G61" s="334">
        <v>0</v>
      </c>
      <c r="H61" s="334">
        <v>0</v>
      </c>
      <c r="I61" s="22"/>
      <c r="J61" s="267"/>
      <c r="K61" s="1"/>
      <c r="L61" s="1"/>
      <c r="M61" s="1"/>
      <c r="N61" s="1"/>
      <c r="O61" s="1"/>
      <c r="P61" s="1"/>
      <c r="Q61" s="1"/>
      <c r="R61" s="1"/>
      <c r="S61" s="1"/>
    </row>
    <row r="62" spans="2:19" s="4" customFormat="1" ht="15" customHeight="1" x14ac:dyDescent="0.25">
      <c r="B62" s="25" t="s">
        <v>148</v>
      </c>
      <c r="C62" s="1"/>
      <c r="D62" s="334">
        <v>0</v>
      </c>
      <c r="E62" s="334">
        <v>0</v>
      </c>
      <c r="F62" s="334">
        <v>0</v>
      </c>
      <c r="G62" s="334">
        <v>0</v>
      </c>
      <c r="H62" s="334">
        <v>0</v>
      </c>
      <c r="I62" s="22"/>
      <c r="J62" s="267"/>
      <c r="K62" s="1"/>
      <c r="L62" s="1"/>
      <c r="M62" s="1"/>
      <c r="N62" s="1"/>
      <c r="O62" s="1"/>
      <c r="P62" s="1"/>
      <c r="Q62" s="1"/>
      <c r="R62" s="1"/>
      <c r="S62" s="1"/>
    </row>
    <row r="63" spans="2:19" s="4" customFormat="1" ht="15" customHeight="1" x14ac:dyDescent="0.25">
      <c r="B63" s="25" t="s">
        <v>149</v>
      </c>
      <c r="C63" s="1"/>
      <c r="D63" s="334">
        <v>0</v>
      </c>
      <c r="E63" s="334">
        <v>0</v>
      </c>
      <c r="F63" s="334">
        <v>0</v>
      </c>
      <c r="G63" s="334">
        <v>0</v>
      </c>
      <c r="H63" s="334">
        <v>0</v>
      </c>
      <c r="I63" s="22"/>
      <c r="J63" s="267"/>
      <c r="K63" s="1"/>
      <c r="L63" s="1"/>
      <c r="M63" s="1"/>
      <c r="N63" s="1"/>
      <c r="O63" s="1"/>
      <c r="P63" s="1"/>
      <c r="Q63" s="1"/>
      <c r="R63" s="1"/>
      <c r="S63" s="1"/>
    </row>
    <row r="64" spans="2:19" s="4" customFormat="1" ht="15" customHeight="1" x14ac:dyDescent="0.25">
      <c r="B64" s="25" t="s">
        <v>150</v>
      </c>
      <c r="C64" s="1"/>
      <c r="D64" s="334">
        <v>0</v>
      </c>
      <c r="E64" s="334">
        <v>0</v>
      </c>
      <c r="F64" s="334">
        <v>0</v>
      </c>
      <c r="G64" s="334">
        <v>0</v>
      </c>
      <c r="H64" s="334">
        <v>0</v>
      </c>
      <c r="I64" s="22"/>
      <c r="J64" s="267"/>
      <c r="K64" s="1"/>
      <c r="L64" s="1"/>
      <c r="M64" s="1"/>
      <c r="N64" s="1"/>
      <c r="O64" s="1"/>
      <c r="P64" s="1"/>
      <c r="Q64" s="1"/>
      <c r="R64" s="1"/>
      <c r="S64" s="1"/>
    </row>
    <row r="65" spans="2:19" s="4" customFormat="1" ht="15" customHeight="1" x14ac:dyDescent="0.25">
      <c r="B65" s="25" t="s">
        <v>151</v>
      </c>
      <c r="C65" s="1"/>
      <c r="D65" s="334">
        <v>0</v>
      </c>
      <c r="E65" s="334">
        <v>0</v>
      </c>
      <c r="F65" s="334">
        <v>0</v>
      </c>
      <c r="G65" s="334">
        <v>0</v>
      </c>
      <c r="H65" s="334">
        <v>0</v>
      </c>
      <c r="I65" s="22"/>
      <c r="J65" s="267"/>
      <c r="K65" s="1"/>
      <c r="L65" s="1"/>
      <c r="M65" s="1"/>
      <c r="N65" s="1"/>
      <c r="O65" s="1"/>
      <c r="P65" s="1"/>
      <c r="Q65" s="1"/>
      <c r="R65" s="1"/>
      <c r="S65" s="1"/>
    </row>
    <row r="66" spans="2:19" s="4" customFormat="1" ht="15" customHeight="1" x14ac:dyDescent="0.25">
      <c r="B66" s="25" t="s">
        <v>152</v>
      </c>
      <c r="C66" s="1"/>
      <c r="D66" s="334">
        <v>0</v>
      </c>
      <c r="E66" s="334">
        <v>0</v>
      </c>
      <c r="F66" s="334">
        <v>0</v>
      </c>
      <c r="G66" s="334">
        <v>0</v>
      </c>
      <c r="H66" s="334">
        <v>0</v>
      </c>
      <c r="I66" s="22"/>
      <c r="J66" s="267"/>
      <c r="K66" s="1"/>
      <c r="L66" s="1"/>
      <c r="M66" s="1"/>
      <c r="N66" s="1"/>
      <c r="O66" s="1"/>
      <c r="P66" s="1"/>
      <c r="Q66" s="1"/>
      <c r="R66" s="1"/>
      <c r="S66" s="1"/>
    </row>
    <row r="67" spans="2:19" s="4" customFormat="1" ht="15" customHeight="1" x14ac:dyDescent="0.25">
      <c r="B67" s="23" t="s">
        <v>153</v>
      </c>
      <c r="C67" s="1"/>
      <c r="D67" s="272">
        <f>SUM(D59:D66)</f>
        <v>0</v>
      </c>
      <c r="E67" s="272">
        <f>SUM(E59:E66)</f>
        <v>0</v>
      </c>
      <c r="F67" s="272">
        <f>SUM(F59:F66)</f>
        <v>0</v>
      </c>
      <c r="G67" s="272">
        <f>SUM(G59:G66)</f>
        <v>0</v>
      </c>
      <c r="H67" s="272">
        <f>SUM(H59:H66)</f>
        <v>0</v>
      </c>
      <c r="I67" s="22"/>
      <c r="J67" s="267"/>
      <c r="K67" s="1"/>
      <c r="L67" s="1"/>
      <c r="M67" s="1"/>
      <c r="N67" s="1"/>
      <c r="O67" s="1"/>
      <c r="P67" s="1"/>
      <c r="Q67" s="1"/>
      <c r="R67" s="1"/>
      <c r="S67" s="1"/>
    </row>
    <row r="68" spans="2:19" s="4" customFormat="1" ht="15" customHeight="1" x14ac:dyDescent="0.25">
      <c r="B68" s="335" t="s">
        <v>154</v>
      </c>
      <c r="C68" s="1"/>
      <c r="D68" s="334">
        <v>0</v>
      </c>
      <c r="E68" s="334">
        <v>0</v>
      </c>
      <c r="F68" s="334">
        <v>0</v>
      </c>
      <c r="G68" s="334">
        <v>0</v>
      </c>
      <c r="H68" s="334">
        <v>0</v>
      </c>
      <c r="I68" s="22"/>
      <c r="J68" s="267"/>
      <c r="K68" s="1"/>
      <c r="L68" s="1"/>
      <c r="M68" s="1"/>
      <c r="N68" s="1"/>
      <c r="O68" s="1"/>
      <c r="P68" s="1"/>
      <c r="Q68" s="1"/>
      <c r="R68" s="1"/>
      <c r="S68" s="1"/>
    </row>
    <row r="69" spans="2:19" s="4" customFormat="1" ht="15" customHeight="1" thickBot="1" x14ac:dyDescent="0.3">
      <c r="B69" s="21" t="str">
        <f>"TOTAL "&amp;MID(B57,8,100)</f>
        <v>TOTAL FEDERAL REVENUE - SPECIAL PURPOSE</v>
      </c>
      <c r="C69" s="1"/>
      <c r="D69" s="271">
        <f>SUM(D58,D67,D68)</f>
        <v>0</v>
      </c>
      <c r="E69" s="271">
        <f>SUM(E58,E67,E68)</f>
        <v>0</v>
      </c>
      <c r="F69" s="271">
        <f>SUM(F58,F67,F68)</f>
        <v>0</v>
      </c>
      <c r="G69" s="271">
        <f>SUM(G58,G67,G68)</f>
        <v>0</v>
      </c>
      <c r="H69" s="271">
        <f>SUM(H58,H67,H68)</f>
        <v>0</v>
      </c>
      <c r="I69" s="22"/>
      <c r="J69" s="267"/>
      <c r="K69" s="1"/>
      <c r="L69" s="1"/>
      <c r="M69" s="1"/>
      <c r="N69" s="1"/>
      <c r="O69" s="1"/>
      <c r="P69" s="1"/>
      <c r="Q69" s="1"/>
      <c r="R69" s="1"/>
      <c r="S69" s="1"/>
    </row>
    <row r="70" spans="2:19" s="4" customFormat="1" ht="6" customHeight="1" thickTop="1" x14ac:dyDescent="0.25">
      <c r="B70" s="23"/>
      <c r="C70" s="1"/>
      <c r="D70" s="19"/>
      <c r="E70" s="19"/>
      <c r="F70" s="19"/>
      <c r="G70" s="19"/>
      <c r="H70" s="19"/>
      <c r="I70" s="22"/>
      <c r="J70" s="267"/>
      <c r="K70" s="1"/>
      <c r="L70" s="1"/>
      <c r="M70" s="1"/>
      <c r="N70" s="1"/>
      <c r="O70" s="1"/>
      <c r="P70" s="1"/>
      <c r="Q70" s="1"/>
      <c r="R70" s="1"/>
      <c r="S70" s="1"/>
    </row>
    <row r="71" spans="2:19" s="4" customFormat="1" ht="15" customHeight="1" x14ac:dyDescent="0.25">
      <c r="B71" s="21" t="s">
        <v>155</v>
      </c>
      <c r="C71" s="1"/>
      <c r="D71" s="19"/>
      <c r="E71" s="19"/>
      <c r="F71" s="19"/>
      <c r="G71" s="19"/>
      <c r="H71" s="19"/>
      <c r="I71" s="22"/>
      <c r="J71" s="267"/>
      <c r="K71" s="1"/>
      <c r="L71" s="1"/>
      <c r="M71" s="1"/>
      <c r="N71" s="1"/>
      <c r="O71" s="1"/>
      <c r="P71" s="1"/>
      <c r="Q71" s="1"/>
      <c r="R71" s="1"/>
      <c r="S71" s="1"/>
    </row>
    <row r="72" spans="2:19" s="4" customFormat="1" ht="15" customHeight="1" x14ac:dyDescent="0.25">
      <c r="B72" s="23" t="s">
        <v>156</v>
      </c>
      <c r="C72" s="1"/>
      <c r="D72" s="334">
        <v>0</v>
      </c>
      <c r="E72" s="334">
        <v>0</v>
      </c>
      <c r="F72" s="334">
        <v>0</v>
      </c>
      <c r="G72" s="334">
        <v>0</v>
      </c>
      <c r="H72" s="334">
        <v>0</v>
      </c>
      <c r="I72" s="22"/>
      <c r="J72" s="267"/>
      <c r="K72" s="1"/>
      <c r="L72" s="1"/>
      <c r="M72" s="1"/>
      <c r="N72" s="1"/>
      <c r="O72" s="1"/>
      <c r="P72" s="1"/>
      <c r="Q72" s="1"/>
      <c r="R72" s="1"/>
      <c r="S72" s="1"/>
    </row>
    <row r="73" spans="2:19" s="4" customFormat="1" ht="15" customHeight="1" x14ac:dyDescent="0.25">
      <c r="B73" s="335" t="s">
        <v>157</v>
      </c>
      <c r="C73" s="1"/>
      <c r="D73" s="334">
        <v>0</v>
      </c>
      <c r="E73" s="334">
        <v>0</v>
      </c>
      <c r="F73" s="334">
        <v>0</v>
      </c>
      <c r="G73" s="334">
        <v>0</v>
      </c>
      <c r="H73" s="334">
        <v>0</v>
      </c>
      <c r="I73" s="22"/>
      <c r="J73" s="267"/>
      <c r="K73" s="1"/>
      <c r="L73" s="1"/>
      <c r="M73" s="1"/>
      <c r="N73" s="1"/>
      <c r="O73" s="1"/>
      <c r="P73" s="1"/>
      <c r="Q73" s="1"/>
      <c r="R73" s="1"/>
      <c r="S73" s="1"/>
    </row>
    <row r="74" spans="2:19" s="4" customFormat="1" ht="15" customHeight="1" thickBot="1" x14ac:dyDescent="0.3">
      <c r="B74" s="21" t="str">
        <f>"TOTAL "&amp;MID(B71,8,100)</f>
        <v>TOTAL OTHER SCHOOL DISTRICTS</v>
      </c>
      <c r="C74" s="1"/>
      <c r="D74" s="271">
        <f>SUM(D72:D73)</f>
        <v>0</v>
      </c>
      <c r="E74" s="271">
        <f>SUM(E72:E73)</f>
        <v>0</v>
      </c>
      <c r="F74" s="271">
        <f>SUM(F72:F73)</f>
        <v>0</v>
      </c>
      <c r="G74" s="271">
        <f>SUM(G72:G73)</f>
        <v>0</v>
      </c>
      <c r="H74" s="271">
        <f>SUM(H72:H73)</f>
        <v>0</v>
      </c>
      <c r="I74" s="22"/>
      <c r="J74" s="267"/>
      <c r="K74" s="1"/>
      <c r="L74" s="1"/>
      <c r="M74" s="1"/>
      <c r="N74" s="1"/>
      <c r="O74" s="1"/>
      <c r="P74" s="1"/>
      <c r="Q74" s="1"/>
      <c r="R74" s="1"/>
      <c r="S74" s="1"/>
    </row>
    <row r="75" spans="2:19" s="4" customFormat="1" ht="6" customHeight="1" thickTop="1" x14ac:dyDescent="0.25">
      <c r="B75" s="23"/>
      <c r="C75" s="1"/>
      <c r="D75" s="19"/>
      <c r="E75" s="19"/>
      <c r="F75" s="19"/>
      <c r="G75" s="19"/>
      <c r="H75" s="19"/>
      <c r="I75" s="22"/>
      <c r="J75" s="267"/>
      <c r="K75" s="1"/>
      <c r="L75" s="1"/>
      <c r="M75" s="1"/>
      <c r="N75" s="1"/>
      <c r="O75" s="1"/>
      <c r="P75" s="1"/>
      <c r="Q75" s="1"/>
      <c r="R75" s="1"/>
      <c r="S75" s="1"/>
    </row>
    <row r="76" spans="2:19" s="4" customFormat="1" ht="15" customHeight="1" x14ac:dyDescent="0.25">
      <c r="B76" s="21" t="s">
        <v>158</v>
      </c>
      <c r="C76" s="1"/>
      <c r="D76" s="19"/>
      <c r="E76" s="19"/>
      <c r="F76" s="19"/>
      <c r="G76" s="19"/>
      <c r="H76" s="19"/>
      <c r="I76" s="22"/>
      <c r="J76" s="267"/>
      <c r="K76" s="1"/>
      <c r="L76" s="1"/>
      <c r="M76" s="1"/>
      <c r="N76" s="1"/>
      <c r="O76" s="1"/>
      <c r="P76" s="1"/>
      <c r="Q76" s="1"/>
      <c r="R76" s="1"/>
      <c r="S76" s="1"/>
    </row>
    <row r="77" spans="2:19" s="4" customFormat="1" ht="15" customHeight="1" x14ac:dyDescent="0.25">
      <c r="B77" s="23" t="s">
        <v>159</v>
      </c>
      <c r="C77" s="1"/>
      <c r="D77" s="334">
        <v>0</v>
      </c>
      <c r="E77" s="334">
        <v>0</v>
      </c>
      <c r="F77" s="334">
        <v>0</v>
      </c>
      <c r="G77" s="334">
        <v>0</v>
      </c>
      <c r="H77" s="334">
        <v>0</v>
      </c>
      <c r="I77" s="22"/>
      <c r="J77" s="267"/>
      <c r="K77" s="1"/>
      <c r="L77" s="1"/>
      <c r="M77" s="1"/>
      <c r="N77" s="1"/>
      <c r="O77" s="1"/>
      <c r="P77" s="1"/>
      <c r="Q77" s="1"/>
      <c r="R77" s="1"/>
      <c r="S77" s="1"/>
    </row>
    <row r="78" spans="2:19" s="4" customFormat="1" ht="15" customHeight="1" x14ac:dyDescent="0.25">
      <c r="B78" s="23" t="s">
        <v>160</v>
      </c>
      <c r="C78" s="1"/>
      <c r="D78" s="334">
        <v>0</v>
      </c>
      <c r="E78" s="334">
        <v>0</v>
      </c>
      <c r="F78" s="334">
        <v>0</v>
      </c>
      <c r="G78" s="334">
        <v>0</v>
      </c>
      <c r="H78" s="334">
        <v>0</v>
      </c>
      <c r="I78" s="22"/>
      <c r="J78" s="267"/>
      <c r="K78" s="1"/>
      <c r="L78" s="1"/>
      <c r="M78" s="1"/>
      <c r="N78" s="1"/>
      <c r="O78" s="1"/>
      <c r="P78" s="1"/>
      <c r="Q78" s="1"/>
      <c r="R78" s="1"/>
      <c r="S78" s="1"/>
    </row>
    <row r="79" spans="2:19" s="4" customFormat="1" ht="15" customHeight="1" x14ac:dyDescent="0.25">
      <c r="B79" s="23" t="s">
        <v>161</v>
      </c>
      <c r="C79" s="1"/>
      <c r="D79" s="334">
        <v>0</v>
      </c>
      <c r="E79" s="334">
        <v>0</v>
      </c>
      <c r="F79" s="334">
        <v>0</v>
      </c>
      <c r="G79" s="334">
        <v>0</v>
      </c>
      <c r="H79" s="334">
        <v>0</v>
      </c>
      <c r="I79" s="22"/>
      <c r="J79" s="267"/>
      <c r="K79" s="1"/>
      <c r="L79" s="1"/>
      <c r="M79" s="1"/>
      <c r="N79" s="1"/>
      <c r="O79" s="1"/>
      <c r="P79" s="1"/>
      <c r="Q79" s="1"/>
      <c r="R79" s="1"/>
      <c r="S79" s="1"/>
    </row>
    <row r="80" spans="2:19" s="4" customFormat="1" ht="15" customHeight="1" x14ac:dyDescent="0.25">
      <c r="B80" s="335" t="s">
        <v>162</v>
      </c>
      <c r="C80" s="1"/>
      <c r="D80" s="334">
        <v>0</v>
      </c>
      <c r="E80" s="334">
        <v>0</v>
      </c>
      <c r="F80" s="334">
        <v>0</v>
      </c>
      <c r="G80" s="334">
        <v>0</v>
      </c>
      <c r="H80" s="334">
        <v>0</v>
      </c>
      <c r="I80" s="22"/>
      <c r="J80" s="267"/>
      <c r="K80" s="1"/>
      <c r="L80" s="1"/>
      <c r="M80" s="1"/>
      <c r="N80" s="1"/>
      <c r="O80" s="1"/>
      <c r="P80" s="1"/>
      <c r="Q80" s="1"/>
      <c r="R80" s="1"/>
      <c r="S80" s="1"/>
    </row>
    <row r="81" spans="2:19" s="4" customFormat="1" ht="15" customHeight="1" thickBot="1" x14ac:dyDescent="0.3">
      <c r="B81" s="21" t="str">
        <f>"TOTAL "&amp;MID(B76,8,100)</f>
        <v>TOTAL OTHER ENTITIES</v>
      </c>
      <c r="C81" s="1"/>
      <c r="D81" s="271">
        <f>SUM(D77:D80)</f>
        <v>0</v>
      </c>
      <c r="E81" s="271">
        <f>SUM(E77:E80)</f>
        <v>0</v>
      </c>
      <c r="F81" s="271">
        <f>SUM(F77:F80)</f>
        <v>0</v>
      </c>
      <c r="G81" s="271">
        <f>SUM(G77:G80)</f>
        <v>0</v>
      </c>
      <c r="H81" s="271">
        <f>SUM(H77:H80)</f>
        <v>0</v>
      </c>
      <c r="I81" s="22"/>
      <c r="J81" s="267"/>
      <c r="K81" s="1"/>
      <c r="L81" s="1"/>
      <c r="M81" s="1"/>
      <c r="N81" s="1"/>
      <c r="O81" s="1"/>
      <c r="P81" s="1"/>
      <c r="Q81" s="1"/>
      <c r="R81" s="1"/>
      <c r="S81" s="1"/>
    </row>
    <row r="82" spans="2:19" s="4" customFormat="1" ht="6" customHeight="1" thickTop="1" x14ac:dyDescent="0.25">
      <c r="B82" s="23"/>
      <c r="C82" s="1"/>
      <c r="D82" s="19"/>
      <c r="E82" s="19"/>
      <c r="F82" s="19"/>
      <c r="G82" s="19"/>
      <c r="H82" s="19"/>
      <c r="I82" s="22"/>
      <c r="J82" s="267"/>
      <c r="K82" s="1"/>
      <c r="L82" s="1"/>
      <c r="M82" s="1"/>
      <c r="N82" s="1"/>
      <c r="O82" s="1"/>
      <c r="P82" s="1"/>
      <c r="Q82" s="1"/>
      <c r="R82" s="1"/>
      <c r="S82" s="1"/>
    </row>
    <row r="83" spans="2:19" s="4" customFormat="1" ht="15" customHeight="1" x14ac:dyDescent="0.25">
      <c r="B83" s="21" t="s">
        <v>163</v>
      </c>
      <c r="C83" s="1"/>
      <c r="D83" s="19"/>
      <c r="E83" s="19"/>
      <c r="F83" s="19"/>
      <c r="G83" s="19"/>
      <c r="H83" s="19"/>
      <c r="I83" s="22"/>
      <c r="J83" s="267"/>
      <c r="K83" s="1"/>
      <c r="L83" s="1"/>
      <c r="M83" s="1"/>
      <c r="N83" s="1"/>
      <c r="O83" s="1"/>
      <c r="P83" s="1"/>
      <c r="Q83" s="1"/>
      <c r="R83" s="1"/>
      <c r="S83" s="1"/>
    </row>
    <row r="84" spans="2:19" s="4" customFormat="1" ht="15" customHeight="1" x14ac:dyDescent="0.25">
      <c r="B84" s="23" t="s">
        <v>164</v>
      </c>
      <c r="C84" s="1"/>
      <c r="D84" s="334">
        <v>0</v>
      </c>
      <c r="E84" s="334">
        <v>0</v>
      </c>
      <c r="F84" s="334">
        <v>0</v>
      </c>
      <c r="G84" s="334">
        <v>0</v>
      </c>
      <c r="H84" s="334">
        <v>0</v>
      </c>
      <c r="I84" s="22"/>
      <c r="J84" s="267"/>
      <c r="K84" s="1"/>
      <c r="L84" s="1"/>
      <c r="M84" s="1"/>
      <c r="N84" s="1"/>
      <c r="O84" s="1"/>
      <c r="P84" s="1"/>
      <c r="Q84" s="1"/>
      <c r="R84" s="1"/>
      <c r="S84" s="1"/>
    </row>
    <row r="85" spans="2:19" s="4" customFormat="1" ht="15" customHeight="1" x14ac:dyDescent="0.25">
      <c r="B85" s="23" t="s">
        <v>165</v>
      </c>
      <c r="C85" s="1"/>
      <c r="D85" s="334">
        <v>0</v>
      </c>
      <c r="E85" s="334">
        <v>0</v>
      </c>
      <c r="F85" s="334">
        <v>0</v>
      </c>
      <c r="G85" s="334">
        <v>0</v>
      </c>
      <c r="H85" s="334">
        <v>0</v>
      </c>
      <c r="I85" s="22"/>
      <c r="J85" s="267"/>
      <c r="K85" s="1"/>
      <c r="L85" s="1"/>
      <c r="M85" s="1"/>
      <c r="N85" s="1"/>
      <c r="O85" s="1"/>
      <c r="P85" s="1"/>
      <c r="Q85" s="1"/>
      <c r="R85" s="1"/>
      <c r="S85" s="1"/>
    </row>
    <row r="86" spans="2:19" s="4" customFormat="1" ht="15" customHeight="1" x14ac:dyDescent="0.25">
      <c r="B86" s="335" t="s">
        <v>166</v>
      </c>
      <c r="C86" s="1"/>
      <c r="D86" s="334">
        <v>0</v>
      </c>
      <c r="E86" s="334">
        <v>0</v>
      </c>
      <c r="F86" s="334">
        <v>0</v>
      </c>
      <c r="G86" s="334">
        <v>0</v>
      </c>
      <c r="H86" s="334">
        <v>0</v>
      </c>
      <c r="I86" s="22"/>
      <c r="J86" s="267"/>
      <c r="K86" s="1"/>
      <c r="L86" s="1"/>
      <c r="M86" s="1"/>
      <c r="N86" s="1"/>
      <c r="O86" s="1"/>
      <c r="P86" s="1"/>
      <c r="Q86" s="1"/>
      <c r="R86" s="1"/>
      <c r="S86" s="1"/>
    </row>
    <row r="87" spans="2:19" s="4" customFormat="1" ht="15" customHeight="1" thickBot="1" x14ac:dyDescent="0.3">
      <c r="B87" s="21" t="str">
        <f>"TOTAL "&amp;MID(B83,8,100)</f>
        <v>TOTAL OTHER FINANCING SOURCES</v>
      </c>
      <c r="C87" s="1"/>
      <c r="D87" s="273">
        <f>SUM(D84:D86)</f>
        <v>0</v>
      </c>
      <c r="E87" s="273">
        <f>SUM(E84:E86)</f>
        <v>0</v>
      </c>
      <c r="F87" s="273">
        <f>SUM(F84:F86)</f>
        <v>0</v>
      </c>
      <c r="G87" s="273">
        <f>SUM(G84:G86)</f>
        <v>0</v>
      </c>
      <c r="H87" s="273">
        <f>SUM(H84:H86)</f>
        <v>0</v>
      </c>
      <c r="I87" s="22"/>
      <c r="J87" s="267"/>
      <c r="K87" s="1"/>
      <c r="L87" s="1"/>
      <c r="M87" s="1"/>
      <c r="N87" s="1"/>
      <c r="O87" s="1"/>
      <c r="P87" s="1"/>
      <c r="Q87" s="1"/>
      <c r="R87" s="1"/>
      <c r="S87" s="1"/>
    </row>
    <row r="88" spans="2:19" s="4" customFormat="1" ht="6" customHeight="1" thickTop="1" x14ac:dyDescent="0.25">
      <c r="B88" s="21"/>
      <c r="C88" s="2"/>
      <c r="D88" s="274"/>
      <c r="E88" s="274"/>
      <c r="F88" s="274"/>
      <c r="G88" s="274"/>
      <c r="H88" s="274"/>
      <c r="I88" s="20"/>
      <c r="J88" s="267"/>
      <c r="K88" s="1"/>
      <c r="L88" s="1"/>
      <c r="M88" s="1"/>
      <c r="N88" s="1"/>
      <c r="O88" s="1"/>
      <c r="P88" s="1"/>
      <c r="Q88" s="1"/>
      <c r="R88" s="1"/>
      <c r="S88" s="1"/>
    </row>
    <row r="89" spans="2:19" s="4" customFormat="1" ht="15" customHeight="1" thickBot="1" x14ac:dyDescent="0.3">
      <c r="B89" s="28" t="str">
        <f>"TOTAL "&amp;B18</f>
        <v>TOTAL REVENUE</v>
      </c>
      <c r="C89" s="2"/>
      <c r="D89" s="29">
        <f>SUM(D23,D29,D35,D44,D55,D69,D74,D81,D87)</f>
        <v>0</v>
      </c>
      <c r="E89" s="29">
        <f>SUM(E23,E29,E35,E44,E55,E69,E74,E81,E87)</f>
        <v>0</v>
      </c>
      <c r="F89" s="29">
        <f>SUM(F23,F29,F35,F44,F55,F69,F74,F81,F87)</f>
        <v>0</v>
      </c>
      <c r="G89" s="29">
        <f>SUM(G23,G29,G35,G44,G55,G69,G74,G81,G87)</f>
        <v>0</v>
      </c>
      <c r="H89" s="29">
        <f>SUM(H23,H29,H35,H44,H55,H69,H74,H81,H87)</f>
        <v>0</v>
      </c>
      <c r="I89" s="20"/>
      <c r="J89" s="267"/>
      <c r="K89" s="1"/>
      <c r="L89" s="1"/>
      <c r="M89" s="1"/>
      <c r="N89" s="1"/>
      <c r="O89" s="1"/>
      <c r="P89" s="1"/>
      <c r="Q89" s="1"/>
      <c r="R89" s="1"/>
      <c r="S89" s="1"/>
    </row>
    <row r="90" spans="2:19" s="4" customFormat="1" ht="15" customHeight="1" thickTop="1" x14ac:dyDescent="0.25">
      <c r="B90" s="30"/>
      <c r="C90" s="2"/>
      <c r="D90" s="31"/>
      <c r="E90" s="31"/>
      <c r="F90" s="31"/>
      <c r="G90" s="31"/>
      <c r="H90" s="31"/>
      <c r="I90" s="20"/>
      <c r="J90" s="267"/>
      <c r="K90" s="1"/>
      <c r="L90" s="1"/>
      <c r="M90" s="1"/>
      <c r="N90" s="1"/>
      <c r="O90" s="1"/>
      <c r="P90" s="1"/>
      <c r="Q90" s="1"/>
      <c r="R90" s="1"/>
      <c r="S90" s="1"/>
    </row>
    <row r="91" spans="2:19" s="4" customFormat="1" ht="15" customHeight="1" x14ac:dyDescent="0.25">
      <c r="B91" s="60" t="s">
        <v>52</v>
      </c>
      <c r="C91" s="2"/>
      <c r="D91" s="31"/>
      <c r="E91" s="31"/>
      <c r="F91" s="31"/>
      <c r="G91" s="31"/>
      <c r="H91" s="31"/>
      <c r="I91" s="20"/>
      <c r="J91" s="267"/>
      <c r="K91" s="1"/>
      <c r="L91" s="1"/>
      <c r="M91" s="1"/>
      <c r="N91" s="1"/>
      <c r="O91" s="1"/>
      <c r="P91" s="1"/>
      <c r="Q91" s="1"/>
      <c r="R91" s="1"/>
      <c r="S91" s="1"/>
    </row>
    <row r="92" spans="2:19" s="4" customFormat="1" ht="15" customHeight="1" x14ac:dyDescent="0.25">
      <c r="B92" s="21" t="s">
        <v>53</v>
      </c>
      <c r="C92" s="2"/>
      <c r="D92" s="31"/>
      <c r="E92" s="31"/>
      <c r="F92" s="31"/>
      <c r="G92" s="31"/>
      <c r="H92" s="31"/>
      <c r="I92" s="20"/>
      <c r="J92" s="267"/>
      <c r="K92" s="1"/>
      <c r="L92" s="1"/>
      <c r="M92" s="1"/>
      <c r="N92" s="1"/>
      <c r="O92" s="1"/>
      <c r="P92" s="1"/>
      <c r="Q92" s="1"/>
      <c r="R92" s="1"/>
      <c r="S92" s="1"/>
    </row>
    <row r="93" spans="2:19" s="4" customFormat="1" ht="15" customHeight="1" x14ac:dyDescent="0.25">
      <c r="B93" s="32" t="s">
        <v>54</v>
      </c>
      <c r="C93" s="2"/>
      <c r="D93" s="33">
        <f>SUMIF('5 YR Personnel'!$C:$C,'5 YR Budget'!$B93,'5 YR Personnel'!$M:$M)</f>
        <v>0</v>
      </c>
      <c r="E93" s="33">
        <f>SUMIF('5 YR Personnel'!$C:$C,'5 YR Budget'!$B93,'5 YR Personnel'!$N:$N)</f>
        <v>0</v>
      </c>
      <c r="F93" s="33">
        <f>SUMIF('5 YR Personnel'!$C:$C,'5 YR Budget'!$B93,'5 YR Personnel'!$O:$O)</f>
        <v>0</v>
      </c>
      <c r="G93" s="33">
        <f>SUMIF('5 YR Personnel'!$C:$C,'5 YR Budget'!$B93,'5 YR Personnel'!$P:$P)</f>
        <v>0</v>
      </c>
      <c r="H93" s="33">
        <f>SUMIF('5 YR Personnel'!$C:$C,'5 YR Budget'!$B93,'5 YR Personnel'!$Q:$Q)</f>
        <v>0</v>
      </c>
      <c r="I93" s="20"/>
      <c r="J93" s="267"/>
      <c r="K93" s="1"/>
      <c r="L93" s="1"/>
      <c r="M93" s="1"/>
      <c r="N93" s="1"/>
      <c r="O93" s="1"/>
      <c r="P93" s="1"/>
      <c r="Q93" s="1"/>
      <c r="R93" s="1"/>
      <c r="S93" s="1"/>
    </row>
    <row r="94" spans="2:19" s="4" customFormat="1" ht="15" customHeight="1" x14ac:dyDescent="0.25">
      <c r="B94" s="32" t="s">
        <v>55</v>
      </c>
      <c r="C94" s="2"/>
      <c r="D94" s="33">
        <f>SUMIF('5 YR Personnel'!$C:$C,'5 YR Budget'!$B94,'5 YR Personnel'!$M:$M)</f>
        <v>0</v>
      </c>
      <c r="E94" s="33">
        <f>SUMIF('5 YR Personnel'!$C:$C,'5 YR Budget'!$B94,'5 YR Personnel'!$N:$N)</f>
        <v>0</v>
      </c>
      <c r="F94" s="33">
        <f>SUMIF('5 YR Personnel'!$C:$C,'5 YR Budget'!$B94,'5 YR Personnel'!$O:$O)</f>
        <v>0</v>
      </c>
      <c r="G94" s="33">
        <f>SUMIF('5 YR Personnel'!$C:$C,'5 YR Budget'!$B94,'5 YR Personnel'!$P:$P)</f>
        <v>0</v>
      </c>
      <c r="H94" s="33">
        <f>SUMIF('5 YR Personnel'!$C:$C,'5 YR Budget'!$B94,'5 YR Personnel'!$Q:$Q)</f>
        <v>0</v>
      </c>
      <c r="I94" s="20"/>
      <c r="J94" s="267"/>
      <c r="K94" s="1"/>
      <c r="L94" s="1"/>
      <c r="M94" s="1"/>
      <c r="N94" s="1"/>
      <c r="O94" s="1"/>
      <c r="P94" s="1"/>
      <c r="Q94" s="1"/>
      <c r="R94" s="1"/>
      <c r="S94" s="1"/>
    </row>
    <row r="95" spans="2:19" s="4" customFormat="1" ht="15" customHeight="1" x14ac:dyDescent="0.25">
      <c r="B95" s="32" t="s">
        <v>56</v>
      </c>
      <c r="C95" s="2"/>
      <c r="D95" s="33">
        <f>SUMIF('5 YR Personnel'!$C:$C,'5 YR Budget'!$B95,'5 YR Personnel'!$M:$M)</f>
        <v>0</v>
      </c>
      <c r="E95" s="33">
        <f>SUMIF('5 YR Personnel'!$C:$C,'5 YR Budget'!$B95,'5 YR Personnel'!$N:$N)</f>
        <v>0</v>
      </c>
      <c r="F95" s="33">
        <f>SUMIF('5 YR Personnel'!$C:$C,'5 YR Budget'!$B95,'5 YR Personnel'!$O:$O)</f>
        <v>0</v>
      </c>
      <c r="G95" s="33">
        <f>SUMIF('5 YR Personnel'!$C:$C,'5 YR Budget'!$B95,'5 YR Personnel'!$P:$P)</f>
        <v>0</v>
      </c>
      <c r="H95" s="33">
        <f>SUMIF('5 YR Personnel'!$C:$C,'5 YR Budget'!$B95,'5 YR Personnel'!$Q:$Q)</f>
        <v>0</v>
      </c>
      <c r="I95" s="20"/>
      <c r="J95" s="267"/>
      <c r="K95" s="1"/>
      <c r="L95" s="1"/>
      <c r="M95" s="1"/>
      <c r="N95" s="1"/>
      <c r="O95" s="1"/>
      <c r="P95" s="1"/>
      <c r="Q95" s="1"/>
      <c r="R95" s="1"/>
      <c r="S95" s="1"/>
    </row>
    <row r="96" spans="2:19" s="4" customFormat="1" ht="15" customHeight="1" x14ac:dyDescent="0.25">
      <c r="B96" s="32" t="s">
        <v>57</v>
      </c>
      <c r="C96" s="2"/>
      <c r="D96" s="33">
        <f>SUMIF('5 YR Personnel'!$C:$C,'5 YR Budget'!$B96,'5 YR Personnel'!$M:$M)</f>
        <v>0</v>
      </c>
      <c r="E96" s="33">
        <f>SUMIF('5 YR Personnel'!$C:$C,'5 YR Budget'!$B96,'5 YR Personnel'!$N:$N)</f>
        <v>0</v>
      </c>
      <c r="F96" s="33">
        <f>SUMIF('5 YR Personnel'!$C:$C,'5 YR Budget'!$B96,'5 YR Personnel'!$O:$O)</f>
        <v>0</v>
      </c>
      <c r="G96" s="33">
        <f>SUMIF('5 YR Personnel'!$C:$C,'5 YR Budget'!$B96,'5 YR Personnel'!$P:$P)</f>
        <v>0</v>
      </c>
      <c r="H96" s="33">
        <f>SUMIF('5 YR Personnel'!$C:$C,'5 YR Budget'!$B96,'5 YR Personnel'!$Q:$Q)</f>
        <v>0</v>
      </c>
      <c r="I96" s="20"/>
      <c r="J96" s="267"/>
      <c r="K96" s="1"/>
      <c r="L96" s="1"/>
      <c r="M96" s="1"/>
      <c r="N96" s="1"/>
      <c r="O96" s="1"/>
      <c r="P96" s="1"/>
      <c r="Q96" s="1"/>
      <c r="R96" s="1"/>
      <c r="S96" s="1"/>
    </row>
    <row r="97" spans="2:19" s="4" customFormat="1" ht="15" customHeight="1" x14ac:dyDescent="0.25">
      <c r="B97" s="32" t="s">
        <v>58</v>
      </c>
      <c r="C97" s="2"/>
      <c r="D97" s="33">
        <f>SUMIF('5 YR Personnel'!$C:$C,'5 YR Budget'!$B97,'5 YR Personnel'!$M:$M)</f>
        <v>0</v>
      </c>
      <c r="E97" s="33">
        <f>SUMIF('5 YR Personnel'!$C:$C,'5 YR Budget'!$B97,'5 YR Personnel'!$N:$N)</f>
        <v>0</v>
      </c>
      <c r="F97" s="33">
        <f>SUMIF('5 YR Personnel'!$C:$C,'5 YR Budget'!$B97,'5 YR Personnel'!$O:$O)</f>
        <v>0</v>
      </c>
      <c r="G97" s="33">
        <f>SUMIF('5 YR Personnel'!$C:$C,'5 YR Budget'!$B97,'5 YR Personnel'!$P:$P)</f>
        <v>0</v>
      </c>
      <c r="H97" s="33">
        <f>SUMIF('5 YR Personnel'!$C:$C,'5 YR Budget'!$B97,'5 YR Personnel'!$Q:$Q)</f>
        <v>0</v>
      </c>
      <c r="I97" s="20"/>
      <c r="J97" s="267"/>
      <c r="K97" s="1"/>
      <c r="L97" s="1"/>
      <c r="M97" s="1"/>
      <c r="N97" s="1"/>
      <c r="O97" s="1"/>
      <c r="P97" s="1"/>
      <c r="Q97" s="1"/>
      <c r="R97" s="1"/>
      <c r="S97" s="1"/>
    </row>
    <row r="98" spans="2:19" s="4" customFormat="1" ht="15" customHeight="1" x14ac:dyDescent="0.25">
      <c r="B98" s="32" t="s">
        <v>59</v>
      </c>
      <c r="C98" s="2"/>
      <c r="D98" s="33">
        <f>SUMIF('5 YR Personnel'!$C:$C,'5 YR Budget'!$B98,'5 YR Personnel'!$M:$M)</f>
        <v>0</v>
      </c>
      <c r="E98" s="33">
        <f>SUMIF('5 YR Personnel'!$C:$C,'5 YR Budget'!$B98,'5 YR Personnel'!$N:$N)</f>
        <v>0</v>
      </c>
      <c r="F98" s="33">
        <f>SUMIF('5 YR Personnel'!$C:$C,'5 YR Budget'!$B98,'5 YR Personnel'!$O:$O)</f>
        <v>0</v>
      </c>
      <c r="G98" s="33">
        <f>SUMIF('5 YR Personnel'!$C:$C,'5 YR Budget'!$B98,'5 YR Personnel'!$P:$P)</f>
        <v>0</v>
      </c>
      <c r="H98" s="33">
        <f>SUMIF('5 YR Personnel'!$C:$C,'5 YR Budget'!$B98,'5 YR Personnel'!$Q:$Q)</f>
        <v>0</v>
      </c>
      <c r="I98" s="20"/>
      <c r="J98" s="267"/>
      <c r="K98" s="1"/>
      <c r="L98" s="1"/>
      <c r="M98" s="1"/>
      <c r="N98" s="1"/>
      <c r="O98" s="1"/>
      <c r="P98" s="1"/>
      <c r="Q98" s="1"/>
      <c r="R98" s="1"/>
      <c r="S98" s="1"/>
    </row>
    <row r="99" spans="2:19" s="4" customFormat="1" ht="15" customHeight="1" x14ac:dyDescent="0.25">
      <c r="B99" s="32" t="s">
        <v>167</v>
      </c>
      <c r="C99" s="2"/>
      <c r="D99" s="33">
        <f>SUMIF('5 YR Personnel'!$C:$C,'5 YR Budget'!$B99,'5 YR Personnel'!$M:$M)</f>
        <v>0</v>
      </c>
      <c r="E99" s="33">
        <f>SUMIF('5 YR Personnel'!$C:$C,'5 YR Budget'!$B99,'5 YR Personnel'!$N:$N)</f>
        <v>0</v>
      </c>
      <c r="F99" s="33">
        <f>SUMIF('5 YR Personnel'!$C:$C,'5 YR Budget'!$B99,'5 YR Personnel'!$O:$O)</f>
        <v>0</v>
      </c>
      <c r="G99" s="33">
        <f>SUMIF('5 YR Personnel'!$C:$C,'5 YR Budget'!$B99,'5 YR Personnel'!$P:$P)</f>
        <v>0</v>
      </c>
      <c r="H99" s="33">
        <f>SUMIF('5 YR Personnel'!$C:$C,'5 YR Budget'!$B99,'5 YR Personnel'!$Q:$Q)</f>
        <v>0</v>
      </c>
      <c r="I99" s="20"/>
      <c r="J99" s="267"/>
      <c r="K99" s="1"/>
      <c r="L99" s="1"/>
      <c r="M99" s="1"/>
      <c r="N99" s="1"/>
      <c r="O99" s="1"/>
      <c r="P99" s="1"/>
      <c r="Q99" s="1"/>
      <c r="R99" s="1"/>
      <c r="S99" s="1"/>
    </row>
    <row r="100" spans="2:19" s="4" customFormat="1" ht="15" customHeight="1" thickBot="1" x14ac:dyDescent="0.3">
      <c r="B100" s="28" t="str">
        <f>"TOTAL "&amp;B92</f>
        <v>TOTAL ADMINISTRATIVE STAFF PERSONNEL COSTS</v>
      </c>
      <c r="C100" s="2"/>
      <c r="D100" s="273">
        <f>SUM(D93:D99)</f>
        <v>0</v>
      </c>
      <c r="E100" s="273">
        <f>SUM(E93:E99)</f>
        <v>0</v>
      </c>
      <c r="F100" s="273">
        <f>SUM(F93:F99)</f>
        <v>0</v>
      </c>
      <c r="G100" s="273">
        <f>SUM(G93:G99)</f>
        <v>0</v>
      </c>
      <c r="H100" s="273">
        <f>SUM(H93:H99)</f>
        <v>0</v>
      </c>
      <c r="I100" s="20"/>
      <c r="J100" s="267"/>
      <c r="K100" s="1"/>
      <c r="L100" s="1"/>
      <c r="M100" s="1"/>
      <c r="N100" s="1"/>
      <c r="O100" s="1"/>
      <c r="P100" s="1"/>
      <c r="Q100" s="1"/>
      <c r="R100" s="1"/>
      <c r="S100" s="1"/>
    </row>
    <row r="101" spans="2:19" s="4" customFormat="1" ht="6" customHeight="1" thickTop="1" x14ac:dyDescent="0.25">
      <c r="B101" s="21"/>
      <c r="C101" s="2"/>
      <c r="D101" s="34"/>
      <c r="E101" s="34"/>
      <c r="F101" s="34"/>
      <c r="G101" s="34"/>
      <c r="H101" s="34"/>
      <c r="I101" s="20"/>
      <c r="J101" s="267"/>
      <c r="K101" s="1"/>
      <c r="L101" s="1"/>
      <c r="M101" s="1"/>
      <c r="N101" s="1"/>
      <c r="O101" s="1"/>
      <c r="P101" s="1"/>
      <c r="Q101" s="1"/>
      <c r="R101" s="1"/>
      <c r="S101" s="1"/>
    </row>
    <row r="102" spans="2:19" s="4" customFormat="1" ht="15" customHeight="1" x14ac:dyDescent="0.25">
      <c r="B102" s="21" t="s">
        <v>60</v>
      </c>
      <c r="C102" s="2"/>
      <c r="D102" s="33"/>
      <c r="E102" s="33"/>
      <c r="F102" s="33"/>
      <c r="G102" s="33"/>
      <c r="H102" s="33"/>
      <c r="I102" s="20"/>
      <c r="J102" s="267"/>
      <c r="K102" s="1"/>
      <c r="L102" s="1"/>
      <c r="M102" s="1"/>
      <c r="N102" s="1"/>
      <c r="O102" s="1"/>
      <c r="P102" s="1"/>
      <c r="Q102" s="1"/>
      <c r="R102" s="1"/>
      <c r="S102" s="1"/>
    </row>
    <row r="103" spans="2:19" s="4" customFormat="1" ht="15" customHeight="1" x14ac:dyDescent="0.25">
      <c r="B103" s="32" t="s">
        <v>61</v>
      </c>
      <c r="C103" s="2"/>
      <c r="D103" s="33">
        <f>SUMIF('5 YR Personnel'!$C:$C,'5 YR Budget'!$B103,'5 YR Personnel'!$M:$M)</f>
        <v>0</v>
      </c>
      <c r="E103" s="33">
        <f>SUMIF('5 YR Personnel'!$C:$C,'5 YR Budget'!$B103,'5 YR Personnel'!$N:$N)</f>
        <v>0</v>
      </c>
      <c r="F103" s="33">
        <f>SUMIF('5 YR Personnel'!$C:$C,'5 YR Budget'!$B103,'5 YR Personnel'!$O:$O)</f>
        <v>0</v>
      </c>
      <c r="G103" s="33">
        <f>SUMIF('5 YR Personnel'!$C:$C,'5 YR Budget'!$B103,'5 YR Personnel'!$P:$P)</f>
        <v>0</v>
      </c>
      <c r="H103" s="33">
        <f>SUMIF('5 YR Personnel'!$C:$C,'5 YR Budget'!$B103,'5 YR Personnel'!$Q:$Q)</f>
        <v>0</v>
      </c>
      <c r="I103" s="20"/>
      <c r="J103" s="267"/>
      <c r="K103" s="1"/>
      <c r="L103" s="1"/>
      <c r="M103" s="1"/>
      <c r="N103" s="1"/>
      <c r="O103" s="1"/>
      <c r="P103" s="1"/>
      <c r="Q103" s="1"/>
      <c r="R103" s="1"/>
      <c r="S103" s="1"/>
    </row>
    <row r="104" spans="2:19" s="4" customFormat="1" ht="15" customHeight="1" x14ac:dyDescent="0.25">
      <c r="B104" s="32" t="s">
        <v>62</v>
      </c>
      <c r="C104" s="2"/>
      <c r="D104" s="33">
        <f>SUMIF('5 YR Personnel'!$C:$C,'5 YR Budget'!$B104,'5 YR Personnel'!$M:$M)</f>
        <v>0</v>
      </c>
      <c r="E104" s="33">
        <f>SUMIF('5 YR Personnel'!$C:$C,'5 YR Budget'!$B104,'5 YR Personnel'!$N:$N)</f>
        <v>0</v>
      </c>
      <c r="F104" s="33">
        <f>SUMIF('5 YR Personnel'!$C:$C,'5 YR Budget'!$B104,'5 YR Personnel'!$O:$O)</f>
        <v>0</v>
      </c>
      <c r="G104" s="33">
        <f>SUMIF('5 YR Personnel'!$C:$C,'5 YR Budget'!$B104,'5 YR Personnel'!$P:$P)</f>
        <v>0</v>
      </c>
      <c r="H104" s="33">
        <f>SUMIF('5 YR Personnel'!$C:$C,'5 YR Budget'!$B104,'5 YR Personnel'!$Q:$Q)</f>
        <v>0</v>
      </c>
      <c r="I104" s="20"/>
      <c r="J104" s="267"/>
      <c r="K104" s="1"/>
      <c r="L104" s="1"/>
      <c r="M104" s="1"/>
      <c r="N104" s="1"/>
      <c r="O104" s="1"/>
      <c r="P104" s="1"/>
      <c r="Q104" s="1"/>
      <c r="R104" s="1"/>
      <c r="S104" s="1"/>
    </row>
    <row r="105" spans="2:19" s="4" customFormat="1" ht="15" customHeight="1" x14ac:dyDescent="0.25">
      <c r="B105" s="32" t="s">
        <v>63</v>
      </c>
      <c r="C105" s="2"/>
      <c r="D105" s="33">
        <f>SUMIF('5 YR Personnel'!$C:$C,'5 YR Budget'!$B105,'5 YR Personnel'!$M:$M)</f>
        <v>0</v>
      </c>
      <c r="E105" s="33">
        <f>SUMIF('5 YR Personnel'!$C:$C,'5 YR Budget'!$B105,'5 YR Personnel'!$N:$N)</f>
        <v>0</v>
      </c>
      <c r="F105" s="33">
        <f>SUMIF('5 YR Personnel'!$C:$C,'5 YR Budget'!$B105,'5 YR Personnel'!$O:$O)</f>
        <v>0</v>
      </c>
      <c r="G105" s="33">
        <f>SUMIF('5 YR Personnel'!$C:$C,'5 YR Budget'!$B105,'5 YR Personnel'!$P:$P)</f>
        <v>0</v>
      </c>
      <c r="H105" s="33">
        <f>SUMIF('5 YR Personnel'!$C:$C,'5 YR Budget'!$B105,'5 YR Personnel'!$Q:$Q)</f>
        <v>0</v>
      </c>
      <c r="I105" s="20"/>
      <c r="J105" s="267"/>
      <c r="K105" s="1"/>
      <c r="L105" s="1"/>
      <c r="M105" s="1"/>
      <c r="N105" s="1"/>
      <c r="O105" s="1"/>
      <c r="P105" s="1"/>
      <c r="Q105" s="1"/>
      <c r="R105" s="1"/>
      <c r="S105" s="1"/>
    </row>
    <row r="106" spans="2:19" s="4" customFormat="1" ht="15" customHeight="1" x14ac:dyDescent="0.25">
      <c r="B106" s="32" t="s">
        <v>64</v>
      </c>
      <c r="C106" s="2"/>
      <c r="D106" s="33">
        <f>SUMIF('5 YR Personnel'!$C:$C,'5 YR Budget'!$B106,'5 YR Personnel'!$M:$M)</f>
        <v>0</v>
      </c>
      <c r="E106" s="33">
        <f>SUMIF('5 YR Personnel'!$C:$C,'5 YR Budget'!$B106,'5 YR Personnel'!$N:$N)</f>
        <v>0</v>
      </c>
      <c r="F106" s="33">
        <f>SUMIF('5 YR Personnel'!$C:$C,'5 YR Budget'!$B106,'5 YR Personnel'!$O:$O)</f>
        <v>0</v>
      </c>
      <c r="G106" s="33">
        <f>SUMIF('5 YR Personnel'!$C:$C,'5 YR Budget'!$B106,'5 YR Personnel'!$P:$P)</f>
        <v>0</v>
      </c>
      <c r="H106" s="33">
        <f>SUMIF('5 YR Personnel'!$C:$C,'5 YR Budget'!$B106,'5 YR Personnel'!$Q:$Q)</f>
        <v>0</v>
      </c>
      <c r="I106" s="20"/>
      <c r="J106" s="267"/>
      <c r="K106" s="1"/>
      <c r="L106" s="1"/>
      <c r="M106" s="1"/>
      <c r="N106" s="1"/>
      <c r="O106" s="1"/>
      <c r="P106" s="1"/>
      <c r="Q106" s="1"/>
      <c r="R106" s="1"/>
      <c r="S106" s="1"/>
    </row>
    <row r="107" spans="2:19" s="4" customFormat="1" ht="15" customHeight="1" x14ac:dyDescent="0.25">
      <c r="B107" s="32" t="s">
        <v>65</v>
      </c>
      <c r="C107" s="2"/>
      <c r="D107" s="33">
        <f>SUMIF('5 YR Personnel'!$C:$C,'5 YR Budget'!$B107,'5 YR Personnel'!$M:$M)</f>
        <v>0</v>
      </c>
      <c r="E107" s="33">
        <f>SUMIF('5 YR Personnel'!$C:$C,'5 YR Budget'!$B107,'5 YR Personnel'!$N:$N)</f>
        <v>0</v>
      </c>
      <c r="F107" s="33">
        <f>SUMIF('5 YR Personnel'!$C:$C,'5 YR Budget'!$B107,'5 YR Personnel'!$O:$O)</f>
        <v>0</v>
      </c>
      <c r="G107" s="33">
        <f>SUMIF('5 YR Personnel'!$C:$C,'5 YR Budget'!$B107,'5 YR Personnel'!$P:$P)</f>
        <v>0</v>
      </c>
      <c r="H107" s="33">
        <f>SUMIF('5 YR Personnel'!$C:$C,'5 YR Budget'!$B107,'5 YR Personnel'!$Q:$Q)</f>
        <v>0</v>
      </c>
      <c r="I107" s="20"/>
      <c r="J107" s="267"/>
      <c r="K107" s="1"/>
      <c r="L107" s="1"/>
      <c r="M107" s="1"/>
      <c r="N107" s="1"/>
      <c r="O107" s="1"/>
      <c r="P107" s="1"/>
      <c r="Q107" s="1"/>
      <c r="R107" s="1"/>
      <c r="S107" s="1"/>
    </row>
    <row r="108" spans="2:19" s="4" customFormat="1" ht="15" customHeight="1" x14ac:dyDescent="0.25">
      <c r="B108" s="32" t="s">
        <v>66</v>
      </c>
      <c r="C108" s="2"/>
      <c r="D108" s="33">
        <f>SUMIF('5 YR Personnel'!$C:$C,'5 YR Budget'!$B108,'5 YR Personnel'!$M:$M)</f>
        <v>0</v>
      </c>
      <c r="E108" s="33">
        <f>SUMIF('5 YR Personnel'!$C:$C,'5 YR Budget'!$B108,'5 YR Personnel'!$N:$N)</f>
        <v>0</v>
      </c>
      <c r="F108" s="33">
        <f>SUMIF('5 YR Personnel'!$C:$C,'5 YR Budget'!$B108,'5 YR Personnel'!$O:$O)</f>
        <v>0</v>
      </c>
      <c r="G108" s="33">
        <f>SUMIF('5 YR Personnel'!$C:$C,'5 YR Budget'!$B108,'5 YR Personnel'!$P:$P)</f>
        <v>0</v>
      </c>
      <c r="H108" s="33">
        <f>SUMIF('5 YR Personnel'!$C:$C,'5 YR Budget'!$B108,'5 YR Personnel'!$Q:$Q)</f>
        <v>0</v>
      </c>
      <c r="I108" s="20"/>
      <c r="J108" s="267"/>
      <c r="K108" s="1"/>
      <c r="L108" s="1"/>
      <c r="M108" s="1"/>
      <c r="N108" s="1"/>
      <c r="O108" s="1"/>
      <c r="P108" s="1"/>
      <c r="Q108" s="1"/>
      <c r="R108" s="1"/>
      <c r="S108" s="1"/>
    </row>
    <row r="109" spans="2:19" s="4" customFormat="1" ht="15" customHeight="1" x14ac:dyDescent="0.25">
      <c r="B109" s="32" t="s">
        <v>67</v>
      </c>
      <c r="C109" s="2"/>
      <c r="D109" s="33">
        <f>SUMIF('5 YR Personnel'!$C:$C,'5 YR Budget'!$B109,'5 YR Personnel'!$M:$M)</f>
        <v>0</v>
      </c>
      <c r="E109" s="33">
        <f>SUMIF('5 YR Personnel'!$C:$C,'5 YR Budget'!$B109,'5 YR Personnel'!$N:$N)</f>
        <v>0</v>
      </c>
      <c r="F109" s="33">
        <f>SUMIF('5 YR Personnel'!$C:$C,'5 YR Budget'!$B109,'5 YR Personnel'!$O:$O)</f>
        <v>0</v>
      </c>
      <c r="G109" s="33">
        <f>SUMIF('5 YR Personnel'!$C:$C,'5 YR Budget'!$B109,'5 YR Personnel'!$P:$P)</f>
        <v>0</v>
      </c>
      <c r="H109" s="33">
        <f>SUMIF('5 YR Personnel'!$C:$C,'5 YR Budget'!$B109,'5 YR Personnel'!$Q:$Q)</f>
        <v>0</v>
      </c>
      <c r="I109" s="20"/>
      <c r="J109" s="267"/>
      <c r="K109" s="1"/>
      <c r="L109" s="1"/>
      <c r="M109" s="1"/>
      <c r="N109" s="1"/>
      <c r="O109" s="1"/>
      <c r="P109" s="1"/>
      <c r="Q109" s="1"/>
      <c r="R109" s="1"/>
      <c r="S109" s="1"/>
    </row>
    <row r="110" spans="2:19" s="4" customFormat="1" ht="15" customHeight="1" x14ac:dyDescent="0.25">
      <c r="B110" s="32" t="s">
        <v>168</v>
      </c>
      <c r="C110" s="2"/>
      <c r="D110" s="33">
        <f>SUMIF('5 YR Personnel'!$C:$C,'5 YR Budget'!$B110,'5 YR Personnel'!$M:$M)</f>
        <v>0</v>
      </c>
      <c r="E110" s="33">
        <f>SUMIF('5 YR Personnel'!$C:$C,'5 YR Budget'!$B110,'5 YR Personnel'!$N:$N)</f>
        <v>0</v>
      </c>
      <c r="F110" s="33">
        <f>SUMIF('5 YR Personnel'!$C:$C,'5 YR Budget'!$B110,'5 YR Personnel'!$O:$O)</f>
        <v>0</v>
      </c>
      <c r="G110" s="33">
        <f>SUMIF('5 YR Personnel'!$C:$C,'5 YR Budget'!$B110,'5 YR Personnel'!$P:$P)</f>
        <v>0</v>
      </c>
      <c r="H110" s="33">
        <f>SUMIF('5 YR Personnel'!$C:$C,'5 YR Budget'!$B110,'5 YR Personnel'!$Q:$Q)</f>
        <v>0</v>
      </c>
      <c r="I110" s="20"/>
      <c r="J110" s="267"/>
      <c r="K110" s="1"/>
      <c r="L110" s="1"/>
      <c r="M110" s="1"/>
      <c r="N110" s="1"/>
      <c r="O110" s="1"/>
      <c r="P110" s="1"/>
      <c r="Q110" s="1"/>
      <c r="R110" s="1"/>
      <c r="S110" s="1"/>
    </row>
    <row r="111" spans="2:19" s="4" customFormat="1" ht="15" customHeight="1" thickBot="1" x14ac:dyDescent="0.3">
      <c r="B111" s="28" t="str">
        <f>"TOTAL "&amp;B102</f>
        <v>TOTAL INSTRUCTIONAL PERSONNEL COSTS</v>
      </c>
      <c r="C111" s="2"/>
      <c r="D111" s="273">
        <f>SUM(D103:D110)</f>
        <v>0</v>
      </c>
      <c r="E111" s="273">
        <f>SUM(E103:E110)</f>
        <v>0</v>
      </c>
      <c r="F111" s="273">
        <f>SUM(F103:F110)</f>
        <v>0</v>
      </c>
      <c r="G111" s="273">
        <f>SUM(G103:G110)</f>
        <v>0</v>
      </c>
      <c r="H111" s="273">
        <f>SUM(H103:H110)</f>
        <v>0</v>
      </c>
      <c r="I111" s="20"/>
      <c r="J111" s="267"/>
      <c r="K111" s="1"/>
      <c r="L111" s="1"/>
      <c r="M111" s="1"/>
      <c r="N111" s="1"/>
      <c r="O111" s="1"/>
      <c r="P111" s="1"/>
      <c r="Q111" s="1"/>
      <c r="R111" s="1"/>
      <c r="S111" s="1"/>
    </row>
    <row r="112" spans="2:19" s="4" customFormat="1" ht="6" customHeight="1" thickTop="1" x14ac:dyDescent="0.25">
      <c r="B112" s="21"/>
      <c r="C112" s="2"/>
      <c r="D112" s="34"/>
      <c r="E112" s="34"/>
      <c r="F112" s="34"/>
      <c r="G112" s="34"/>
      <c r="H112" s="34"/>
      <c r="I112" s="20"/>
      <c r="J112" s="267"/>
      <c r="K112" s="1"/>
      <c r="L112" s="1"/>
      <c r="M112" s="1"/>
      <c r="N112" s="1"/>
      <c r="O112" s="1"/>
      <c r="P112" s="1"/>
      <c r="Q112" s="1"/>
      <c r="R112" s="1"/>
      <c r="S112" s="1"/>
    </row>
    <row r="113" spans="2:19" s="4" customFormat="1" ht="15" customHeight="1" x14ac:dyDescent="0.25">
      <c r="B113" s="21" t="s">
        <v>68</v>
      </c>
      <c r="C113" s="2"/>
      <c r="D113" s="33"/>
      <c r="E113" s="33"/>
      <c r="F113" s="33"/>
      <c r="G113" s="33"/>
      <c r="H113" s="33"/>
      <c r="I113" s="20"/>
      <c r="J113" s="267"/>
      <c r="K113" s="1"/>
      <c r="L113" s="1"/>
      <c r="M113" s="1"/>
      <c r="N113" s="1"/>
      <c r="O113" s="1"/>
      <c r="P113" s="1"/>
      <c r="Q113" s="1"/>
      <c r="R113" s="1"/>
      <c r="S113" s="1"/>
    </row>
    <row r="114" spans="2:19" s="4" customFormat="1" ht="15" customHeight="1" x14ac:dyDescent="0.25">
      <c r="B114" s="23" t="s">
        <v>69</v>
      </c>
      <c r="C114" s="2"/>
      <c r="D114" s="33">
        <f>SUMIF('5 YR Personnel'!$C:$C,'5 YR Budget'!$B114,'5 YR Personnel'!$M:$M)</f>
        <v>0</v>
      </c>
      <c r="E114" s="33">
        <f>SUMIF('5 YR Personnel'!$C:$C,'5 YR Budget'!$B114,'5 YR Personnel'!$N:$N)</f>
        <v>0</v>
      </c>
      <c r="F114" s="33">
        <f>SUMIF('5 YR Personnel'!$C:$C,'5 YR Budget'!$B114,'5 YR Personnel'!$O:$O)</f>
        <v>0</v>
      </c>
      <c r="G114" s="33">
        <f>SUMIF('5 YR Personnel'!$C:$C,'5 YR Budget'!$B114,'5 YR Personnel'!$P:$P)</f>
        <v>0</v>
      </c>
      <c r="H114" s="33">
        <f>SUMIF('5 YR Personnel'!$C:$C,'5 YR Budget'!$B114,'5 YR Personnel'!$Q:$Q)</f>
        <v>0</v>
      </c>
      <c r="I114" s="20"/>
      <c r="J114" s="267"/>
      <c r="K114" s="1"/>
      <c r="L114" s="1"/>
      <c r="M114" s="1"/>
      <c r="N114" s="1"/>
      <c r="O114" s="1"/>
      <c r="P114" s="1"/>
      <c r="Q114" s="1"/>
      <c r="R114" s="1"/>
      <c r="S114" s="1"/>
    </row>
    <row r="115" spans="2:19" s="4" customFormat="1" ht="15" customHeight="1" x14ac:dyDescent="0.25">
      <c r="B115" s="23" t="s">
        <v>70</v>
      </c>
      <c r="C115" s="2"/>
      <c r="D115" s="33">
        <f>SUMIF('5 YR Personnel'!$C:$C,'5 YR Budget'!$B115,'5 YR Personnel'!$M:$M)</f>
        <v>0</v>
      </c>
      <c r="E115" s="33">
        <f>SUMIF('5 YR Personnel'!$C:$C,'5 YR Budget'!$B115,'5 YR Personnel'!$N:$N)</f>
        <v>0</v>
      </c>
      <c r="F115" s="33">
        <f>SUMIF('5 YR Personnel'!$C:$C,'5 YR Budget'!$B115,'5 YR Personnel'!$O:$O)</f>
        <v>0</v>
      </c>
      <c r="G115" s="33">
        <f>SUMIF('5 YR Personnel'!$C:$C,'5 YR Budget'!$B115,'5 YR Personnel'!$P:$P)</f>
        <v>0</v>
      </c>
      <c r="H115" s="33">
        <f>SUMIF('5 YR Personnel'!$C:$C,'5 YR Budget'!$B115,'5 YR Personnel'!$Q:$Q)</f>
        <v>0</v>
      </c>
      <c r="I115" s="20"/>
      <c r="J115" s="267"/>
      <c r="K115" s="1"/>
      <c r="L115" s="1"/>
      <c r="M115" s="1"/>
      <c r="N115" s="1"/>
      <c r="O115" s="1"/>
      <c r="P115" s="1"/>
      <c r="Q115" s="1"/>
      <c r="R115" s="1"/>
      <c r="S115" s="1"/>
    </row>
    <row r="116" spans="2:19" s="4" customFormat="1" ht="15" customHeight="1" x14ac:dyDescent="0.25">
      <c r="B116" s="23" t="s">
        <v>71</v>
      </c>
      <c r="C116" s="2"/>
      <c r="D116" s="33">
        <f>SUMIF('5 YR Personnel'!$C:$C,'5 YR Budget'!$B116,'5 YR Personnel'!$M:$M)</f>
        <v>0</v>
      </c>
      <c r="E116" s="33">
        <f>SUMIF('5 YR Personnel'!$C:$C,'5 YR Budget'!$B116,'5 YR Personnel'!$N:$N)</f>
        <v>0</v>
      </c>
      <c r="F116" s="33">
        <f>SUMIF('5 YR Personnel'!$C:$C,'5 YR Budget'!$B116,'5 YR Personnel'!$O:$O)</f>
        <v>0</v>
      </c>
      <c r="G116" s="33">
        <f>SUMIF('5 YR Personnel'!$C:$C,'5 YR Budget'!$B116,'5 YR Personnel'!$P:$P)</f>
        <v>0</v>
      </c>
      <c r="H116" s="33">
        <f>SUMIF('5 YR Personnel'!$C:$C,'5 YR Budget'!$B116,'5 YR Personnel'!$Q:$Q)</f>
        <v>0</v>
      </c>
      <c r="I116" s="20"/>
      <c r="J116" s="267"/>
      <c r="K116" s="1"/>
      <c r="L116" s="1"/>
      <c r="M116" s="1"/>
      <c r="N116" s="1"/>
      <c r="O116" s="1"/>
      <c r="P116" s="1"/>
      <c r="Q116" s="1"/>
      <c r="R116" s="1"/>
      <c r="S116" s="1"/>
    </row>
    <row r="117" spans="2:19" s="4" customFormat="1" ht="15" customHeight="1" x14ac:dyDescent="0.25">
      <c r="B117" s="23" t="s">
        <v>72</v>
      </c>
      <c r="C117" s="2"/>
      <c r="D117" s="33">
        <f>SUMIF('5 YR Personnel'!$C:$C,'5 YR Budget'!$B117,'5 YR Personnel'!$M:$M)</f>
        <v>0</v>
      </c>
      <c r="E117" s="33">
        <f>SUMIF('5 YR Personnel'!$C:$C,'5 YR Budget'!$B117,'5 YR Personnel'!$N:$N)</f>
        <v>0</v>
      </c>
      <c r="F117" s="33">
        <f>SUMIF('5 YR Personnel'!$C:$C,'5 YR Budget'!$B117,'5 YR Personnel'!$O:$O)</f>
        <v>0</v>
      </c>
      <c r="G117" s="33">
        <f>SUMIF('5 YR Personnel'!$C:$C,'5 YR Budget'!$B117,'5 YR Personnel'!$P:$P)</f>
        <v>0</v>
      </c>
      <c r="H117" s="33">
        <f>SUMIF('5 YR Personnel'!$C:$C,'5 YR Budget'!$B117,'5 YR Personnel'!$Q:$Q)</f>
        <v>0</v>
      </c>
      <c r="I117" s="20"/>
      <c r="J117" s="267"/>
      <c r="K117" s="1"/>
      <c r="L117" s="1"/>
      <c r="M117" s="1"/>
      <c r="N117" s="1"/>
      <c r="O117" s="1"/>
      <c r="P117" s="1"/>
      <c r="Q117" s="1"/>
      <c r="R117" s="1"/>
      <c r="S117" s="1"/>
    </row>
    <row r="118" spans="2:19" s="4" customFormat="1" ht="15" customHeight="1" x14ac:dyDescent="0.25">
      <c r="B118" s="23" t="s">
        <v>169</v>
      </c>
      <c r="C118" s="2"/>
      <c r="D118" s="33">
        <f>SUMIF('5 YR Personnel'!$C:$C,'5 YR Budget'!$B118,'5 YR Personnel'!$M:$M)</f>
        <v>0</v>
      </c>
      <c r="E118" s="33">
        <f>SUMIF('5 YR Personnel'!$C:$C,'5 YR Budget'!$B118,'5 YR Personnel'!$N:$N)</f>
        <v>0</v>
      </c>
      <c r="F118" s="33">
        <f>SUMIF('5 YR Personnel'!$C:$C,'5 YR Budget'!$B118,'5 YR Personnel'!$O:$O)</f>
        <v>0</v>
      </c>
      <c r="G118" s="33">
        <f>SUMIF('5 YR Personnel'!$C:$C,'5 YR Budget'!$B118,'5 YR Personnel'!$P:$P)</f>
        <v>0</v>
      </c>
      <c r="H118" s="33">
        <f>SUMIF('5 YR Personnel'!$C:$C,'5 YR Budget'!$B118,'5 YR Personnel'!$Q:$Q)</f>
        <v>0</v>
      </c>
      <c r="I118" s="20"/>
      <c r="J118" s="267"/>
      <c r="K118" s="1"/>
      <c r="L118" s="1"/>
      <c r="M118" s="1"/>
      <c r="N118" s="1"/>
      <c r="O118" s="1"/>
      <c r="P118" s="1"/>
      <c r="Q118" s="1"/>
      <c r="R118" s="1"/>
      <c r="S118" s="1"/>
    </row>
    <row r="119" spans="2:19" s="4" customFormat="1" ht="15" customHeight="1" thickBot="1" x14ac:dyDescent="0.3">
      <c r="B119" s="28" t="str">
        <f>"TOTAL "&amp;B113</f>
        <v>TOTAL NON-INSTRUCTIONAL PERSONNEL COSTS</v>
      </c>
      <c r="C119" s="2"/>
      <c r="D119" s="273">
        <f>SUM(D114:D118)</f>
        <v>0</v>
      </c>
      <c r="E119" s="273">
        <f>SUM(E114:E118)</f>
        <v>0</v>
      </c>
      <c r="F119" s="273">
        <f>SUM(F114:F118)</f>
        <v>0</v>
      </c>
      <c r="G119" s="273">
        <f>SUM(G114:G118)</f>
        <v>0</v>
      </c>
      <c r="H119" s="273">
        <f>SUM(H114:H118)</f>
        <v>0</v>
      </c>
      <c r="I119" s="20"/>
      <c r="J119" s="267"/>
      <c r="K119" s="1"/>
      <c r="L119" s="1"/>
      <c r="M119" s="1"/>
      <c r="N119" s="1"/>
      <c r="O119" s="1"/>
      <c r="P119" s="1"/>
      <c r="Q119" s="1"/>
      <c r="R119" s="1"/>
      <c r="S119" s="1"/>
    </row>
    <row r="120" spans="2:19" s="4" customFormat="1" ht="6" customHeight="1" thickTop="1" x14ac:dyDescent="0.25">
      <c r="B120" s="21"/>
      <c r="C120" s="2"/>
      <c r="D120" s="35"/>
      <c r="E120" s="35"/>
      <c r="F120" s="35"/>
      <c r="G120" s="35"/>
      <c r="H120" s="35"/>
      <c r="I120" s="20"/>
      <c r="J120" s="267"/>
      <c r="K120" s="1"/>
      <c r="L120" s="1"/>
      <c r="M120" s="1"/>
      <c r="N120" s="1"/>
      <c r="O120" s="1"/>
      <c r="P120" s="1"/>
      <c r="Q120" s="1"/>
      <c r="R120" s="1"/>
      <c r="S120" s="1"/>
    </row>
    <row r="121" spans="2:19" s="39" customFormat="1" ht="15" customHeight="1" thickBot="1" x14ac:dyDescent="0.3">
      <c r="B121" s="36" t="s">
        <v>170</v>
      </c>
      <c r="C121" s="11"/>
      <c r="D121" s="29">
        <f>D100+D111+D119</f>
        <v>0</v>
      </c>
      <c r="E121" s="29">
        <f>E100+E111+E119</f>
        <v>0</v>
      </c>
      <c r="F121" s="29">
        <f>F100+F111+F119</f>
        <v>0</v>
      </c>
      <c r="G121" s="29">
        <f>G100+G111+G119</f>
        <v>0</v>
      </c>
      <c r="H121" s="29">
        <f>H100+H111+H119</f>
        <v>0</v>
      </c>
      <c r="I121" s="38"/>
      <c r="J121" s="275"/>
      <c r="K121" s="37"/>
      <c r="L121" s="37"/>
      <c r="M121" s="37"/>
      <c r="N121" s="37"/>
      <c r="O121" s="37"/>
      <c r="P121" s="37"/>
      <c r="Q121" s="37"/>
      <c r="R121" s="37"/>
      <c r="S121" s="37"/>
    </row>
    <row r="122" spans="2:19" s="4" customFormat="1" ht="6" customHeight="1" thickTop="1" x14ac:dyDescent="0.25">
      <c r="B122" s="21"/>
      <c r="C122" s="2"/>
      <c r="D122" s="34"/>
      <c r="E122" s="34"/>
      <c r="F122" s="34"/>
      <c r="G122" s="34"/>
      <c r="H122" s="34"/>
      <c r="I122" s="20"/>
      <c r="J122" s="267"/>
      <c r="K122" s="1"/>
      <c r="L122" s="1"/>
      <c r="M122" s="1"/>
      <c r="N122" s="1"/>
      <c r="O122" s="1"/>
      <c r="P122" s="1"/>
      <c r="Q122" s="1"/>
      <c r="R122" s="1"/>
      <c r="S122" s="1"/>
    </row>
    <row r="123" spans="2:19" s="4" customFormat="1" ht="15" customHeight="1" x14ac:dyDescent="0.25">
      <c r="B123" s="21" t="s">
        <v>73</v>
      </c>
      <c r="C123" s="2"/>
      <c r="D123" s="33"/>
      <c r="E123" s="33"/>
      <c r="F123" s="33"/>
      <c r="G123" s="33"/>
      <c r="H123" s="33"/>
      <c r="I123" s="20"/>
      <c r="J123" s="267"/>
      <c r="K123" s="1"/>
      <c r="L123" s="1"/>
      <c r="M123" s="1"/>
      <c r="N123" s="1"/>
      <c r="O123" s="1"/>
      <c r="P123" s="1"/>
      <c r="Q123" s="1"/>
      <c r="R123" s="1"/>
      <c r="S123" s="1"/>
    </row>
    <row r="124" spans="2:19" s="4" customFormat="1" ht="15" customHeight="1" x14ac:dyDescent="0.25">
      <c r="B124" s="23" t="s">
        <v>171</v>
      </c>
      <c r="C124" s="2"/>
      <c r="D124" s="334">
        <v>0</v>
      </c>
      <c r="E124" s="334">
        <v>0</v>
      </c>
      <c r="F124" s="334">
        <v>0</v>
      </c>
      <c r="G124" s="334">
        <v>0</v>
      </c>
      <c r="H124" s="334">
        <v>0</v>
      </c>
      <c r="I124" s="20"/>
      <c r="J124" s="267"/>
      <c r="K124" s="1"/>
      <c r="L124" s="1"/>
      <c r="M124" s="1"/>
      <c r="N124" s="1"/>
      <c r="O124" s="1"/>
      <c r="P124" s="1"/>
      <c r="Q124" s="1"/>
      <c r="R124" s="1"/>
      <c r="S124" s="1"/>
    </row>
    <row r="125" spans="2:19" s="4" customFormat="1" ht="15" customHeight="1" x14ac:dyDescent="0.25">
      <c r="B125" s="23" t="s">
        <v>172</v>
      </c>
      <c r="C125" s="2"/>
      <c r="D125" s="334">
        <v>0</v>
      </c>
      <c r="E125" s="334">
        <v>0</v>
      </c>
      <c r="F125" s="334">
        <v>0</v>
      </c>
      <c r="G125" s="334">
        <v>0</v>
      </c>
      <c r="H125" s="334">
        <v>0</v>
      </c>
      <c r="I125" s="20"/>
      <c r="J125" s="267"/>
      <c r="K125" s="1"/>
      <c r="L125" s="1"/>
      <c r="M125" s="1"/>
      <c r="N125" s="1"/>
      <c r="O125" s="1"/>
      <c r="P125" s="1"/>
      <c r="Q125" s="1"/>
      <c r="R125" s="1"/>
      <c r="S125" s="1"/>
    </row>
    <row r="126" spans="2:19" s="4" customFormat="1" ht="15" customHeight="1" x14ac:dyDescent="0.25">
      <c r="B126" s="23" t="s">
        <v>173</v>
      </c>
      <c r="C126" s="2"/>
      <c r="D126" s="334">
        <v>0</v>
      </c>
      <c r="E126" s="334">
        <v>0</v>
      </c>
      <c r="F126" s="334">
        <v>0</v>
      </c>
      <c r="G126" s="334">
        <v>0</v>
      </c>
      <c r="H126" s="334">
        <v>0</v>
      </c>
      <c r="I126" s="20"/>
      <c r="J126" s="267"/>
      <c r="K126" s="1"/>
      <c r="L126" s="1"/>
      <c r="M126" s="1"/>
      <c r="N126" s="1"/>
      <c r="O126" s="1"/>
      <c r="P126" s="1"/>
      <c r="Q126" s="1"/>
      <c r="R126" s="1"/>
      <c r="S126" s="1"/>
    </row>
    <row r="127" spans="2:19" s="4" customFormat="1" ht="15" customHeight="1" x14ac:dyDescent="0.25">
      <c r="B127" s="23" t="s">
        <v>174</v>
      </c>
      <c r="C127" s="2"/>
      <c r="D127" s="334">
        <v>0</v>
      </c>
      <c r="E127" s="334">
        <v>0</v>
      </c>
      <c r="F127" s="334">
        <v>0</v>
      </c>
      <c r="G127" s="334">
        <v>0</v>
      </c>
      <c r="H127" s="334">
        <v>0</v>
      </c>
      <c r="I127" s="20"/>
      <c r="J127" s="267"/>
      <c r="K127" s="1"/>
      <c r="L127" s="1"/>
      <c r="M127" s="1"/>
      <c r="N127" s="1"/>
      <c r="O127" s="1"/>
      <c r="P127" s="1"/>
      <c r="Q127" s="1"/>
      <c r="R127" s="1"/>
      <c r="S127" s="1"/>
    </row>
    <row r="128" spans="2:19" s="4" customFormat="1" ht="15" customHeight="1" x14ac:dyDescent="0.25">
      <c r="B128" s="335" t="s">
        <v>175</v>
      </c>
      <c r="C128" s="2"/>
      <c r="D128" s="334">
        <v>0</v>
      </c>
      <c r="E128" s="334">
        <v>0</v>
      </c>
      <c r="F128" s="334">
        <v>0</v>
      </c>
      <c r="G128" s="334">
        <v>0</v>
      </c>
      <c r="H128" s="334">
        <v>0</v>
      </c>
      <c r="I128" s="20"/>
      <c r="J128" s="267"/>
      <c r="K128" s="1"/>
      <c r="L128" s="1"/>
      <c r="M128" s="1"/>
      <c r="N128" s="1"/>
      <c r="O128" s="1"/>
      <c r="P128" s="1"/>
      <c r="Q128" s="1"/>
      <c r="R128" s="1"/>
      <c r="S128" s="1"/>
    </row>
    <row r="129" spans="2:19" s="4" customFormat="1" ht="15" customHeight="1" x14ac:dyDescent="0.25">
      <c r="B129" s="335" t="s">
        <v>176</v>
      </c>
      <c r="C129" s="2"/>
      <c r="D129" s="334">
        <v>0</v>
      </c>
      <c r="E129" s="334">
        <v>0</v>
      </c>
      <c r="F129" s="334">
        <v>0</v>
      </c>
      <c r="G129" s="334">
        <v>0</v>
      </c>
      <c r="H129" s="334">
        <v>0</v>
      </c>
      <c r="I129" s="20"/>
      <c r="J129" s="267"/>
      <c r="K129" s="1"/>
      <c r="L129" s="1"/>
      <c r="M129" s="1"/>
      <c r="N129" s="1"/>
      <c r="O129" s="1"/>
      <c r="P129" s="1"/>
      <c r="Q129" s="1"/>
      <c r="R129" s="1"/>
      <c r="S129" s="1"/>
    </row>
    <row r="130" spans="2:19" s="4" customFormat="1" ht="15" customHeight="1" x14ac:dyDescent="0.25">
      <c r="B130" s="23" t="s">
        <v>177</v>
      </c>
      <c r="C130" s="2"/>
      <c r="D130" s="334">
        <v>0</v>
      </c>
      <c r="E130" s="334">
        <v>0</v>
      </c>
      <c r="F130" s="334">
        <v>0</v>
      </c>
      <c r="G130" s="334">
        <v>0</v>
      </c>
      <c r="H130" s="334">
        <v>0</v>
      </c>
      <c r="I130" s="20"/>
      <c r="J130" s="267"/>
      <c r="K130" s="1"/>
      <c r="L130" s="1"/>
      <c r="M130" s="1"/>
      <c r="N130" s="1"/>
      <c r="O130" s="1"/>
      <c r="P130" s="1"/>
      <c r="Q130" s="1"/>
      <c r="R130" s="1"/>
      <c r="S130" s="1"/>
    </row>
    <row r="131" spans="2:19" s="4" customFormat="1" ht="15" customHeight="1" x14ac:dyDescent="0.25">
      <c r="B131" s="23" t="s">
        <v>178</v>
      </c>
      <c r="C131" s="2"/>
      <c r="D131" s="334">
        <v>0</v>
      </c>
      <c r="E131" s="334">
        <v>0</v>
      </c>
      <c r="F131" s="334">
        <v>0</v>
      </c>
      <c r="G131" s="334">
        <v>0</v>
      </c>
      <c r="H131" s="334">
        <v>0</v>
      </c>
      <c r="I131" s="20"/>
      <c r="J131" s="267"/>
      <c r="K131" s="1"/>
      <c r="L131" s="1"/>
      <c r="M131" s="1"/>
      <c r="N131" s="1"/>
      <c r="O131" s="1"/>
      <c r="P131" s="1"/>
      <c r="Q131" s="1"/>
      <c r="R131" s="1"/>
      <c r="S131" s="1"/>
    </row>
    <row r="132" spans="2:19" s="4" customFormat="1" ht="15" customHeight="1" x14ac:dyDescent="0.25">
      <c r="B132" s="23" t="s">
        <v>179</v>
      </c>
      <c r="C132" s="2"/>
      <c r="D132" s="334">
        <v>0</v>
      </c>
      <c r="E132" s="334">
        <v>0</v>
      </c>
      <c r="F132" s="334">
        <v>0</v>
      </c>
      <c r="G132" s="334">
        <v>0</v>
      </c>
      <c r="H132" s="334">
        <v>0</v>
      </c>
      <c r="I132" s="20"/>
      <c r="J132" s="267"/>
      <c r="K132" s="1"/>
      <c r="L132" s="1"/>
      <c r="M132" s="1"/>
      <c r="N132" s="1"/>
      <c r="O132" s="1"/>
      <c r="P132" s="1"/>
      <c r="Q132" s="1"/>
      <c r="R132" s="1"/>
      <c r="S132" s="1"/>
    </row>
    <row r="133" spans="2:19" s="4" customFormat="1" ht="15" customHeight="1" x14ac:dyDescent="0.25">
      <c r="B133" s="23" t="s">
        <v>180</v>
      </c>
      <c r="C133" s="2"/>
      <c r="D133" s="334">
        <v>0</v>
      </c>
      <c r="E133" s="334">
        <v>0</v>
      </c>
      <c r="F133" s="334">
        <v>0</v>
      </c>
      <c r="G133" s="334">
        <v>0</v>
      </c>
      <c r="H133" s="334">
        <v>0</v>
      </c>
      <c r="I133" s="20"/>
      <c r="J133" s="267"/>
      <c r="K133" s="1"/>
      <c r="L133" s="1"/>
      <c r="M133" s="1"/>
      <c r="N133" s="1"/>
      <c r="O133" s="1"/>
      <c r="P133" s="1"/>
      <c r="Q133" s="1"/>
      <c r="R133" s="1"/>
      <c r="S133" s="1"/>
    </row>
    <row r="134" spans="2:19" s="4" customFormat="1" ht="15" customHeight="1" x14ac:dyDescent="0.25">
      <c r="B134" s="23" t="s">
        <v>181</v>
      </c>
      <c r="C134" s="2"/>
      <c r="D134" s="334">
        <v>0</v>
      </c>
      <c r="E134" s="334">
        <v>0</v>
      </c>
      <c r="F134" s="334">
        <v>0</v>
      </c>
      <c r="G134" s="334">
        <v>0</v>
      </c>
      <c r="H134" s="334">
        <v>0</v>
      </c>
      <c r="I134" s="20"/>
      <c r="J134" s="267"/>
      <c r="K134" s="1"/>
      <c r="L134" s="1"/>
      <c r="M134" s="1"/>
      <c r="N134" s="1"/>
      <c r="O134" s="1"/>
      <c r="P134" s="1"/>
      <c r="Q134" s="1"/>
      <c r="R134" s="1"/>
      <c r="S134" s="1"/>
    </row>
    <row r="135" spans="2:19" s="4" customFormat="1" ht="15" customHeight="1" x14ac:dyDescent="0.25">
      <c r="B135" s="335" t="s">
        <v>182</v>
      </c>
      <c r="C135" s="2"/>
      <c r="D135" s="334">
        <v>0</v>
      </c>
      <c r="E135" s="334">
        <v>0</v>
      </c>
      <c r="F135" s="334">
        <v>0</v>
      </c>
      <c r="G135" s="334">
        <v>0</v>
      </c>
      <c r="H135" s="334">
        <v>0</v>
      </c>
      <c r="I135" s="20"/>
      <c r="J135" s="267"/>
      <c r="K135" s="1"/>
      <c r="L135" s="1"/>
      <c r="M135" s="1"/>
      <c r="N135" s="1"/>
      <c r="O135" s="1"/>
      <c r="P135" s="1"/>
      <c r="Q135" s="1"/>
      <c r="R135" s="1"/>
      <c r="S135" s="1"/>
    </row>
    <row r="136" spans="2:19" s="4" customFormat="1" ht="15" customHeight="1" x14ac:dyDescent="0.25">
      <c r="B136" s="335" t="s">
        <v>183</v>
      </c>
      <c r="C136" s="2"/>
      <c r="D136" s="334">
        <v>0</v>
      </c>
      <c r="E136" s="334">
        <v>0</v>
      </c>
      <c r="F136" s="334">
        <v>0</v>
      </c>
      <c r="G136" s="334">
        <v>0</v>
      </c>
      <c r="H136" s="334">
        <v>0</v>
      </c>
      <c r="I136" s="20"/>
      <c r="J136" s="267"/>
      <c r="K136" s="1"/>
      <c r="L136" s="1"/>
      <c r="M136" s="1"/>
      <c r="N136" s="1"/>
      <c r="O136" s="1"/>
      <c r="P136" s="1"/>
      <c r="Q136" s="1"/>
      <c r="R136" s="1"/>
      <c r="S136" s="1"/>
    </row>
    <row r="137" spans="2:19" s="4" customFormat="1" ht="15" customHeight="1" thickBot="1" x14ac:dyDescent="0.3">
      <c r="B137" s="28" t="str">
        <f>"TOTAL "&amp;B123</f>
        <v>TOTAL PAYROLL TAXES AND BENEFITS</v>
      </c>
      <c r="C137" s="2"/>
      <c r="D137" s="273">
        <f>SUM(D124:D136)</f>
        <v>0</v>
      </c>
      <c r="E137" s="273">
        <f>SUM(E124:E136)</f>
        <v>0</v>
      </c>
      <c r="F137" s="273">
        <f>SUM(F124:F136)</f>
        <v>0</v>
      </c>
      <c r="G137" s="273">
        <f>SUM(G124:G136)</f>
        <v>0</v>
      </c>
      <c r="H137" s="273">
        <f>SUM(H124:H136)</f>
        <v>0</v>
      </c>
      <c r="I137" s="20"/>
      <c r="J137" s="267"/>
      <c r="K137" s="1"/>
      <c r="L137" s="1"/>
      <c r="M137" s="1"/>
      <c r="N137" s="1"/>
      <c r="O137" s="1"/>
      <c r="P137" s="1"/>
      <c r="Q137" s="1"/>
      <c r="R137" s="1"/>
      <c r="S137" s="1"/>
    </row>
    <row r="138" spans="2:19" s="4" customFormat="1" ht="6" customHeight="1" thickTop="1" x14ac:dyDescent="0.25">
      <c r="B138" s="21"/>
      <c r="C138" s="2"/>
      <c r="D138" s="35"/>
      <c r="E138" s="35"/>
      <c r="F138" s="35"/>
      <c r="G138" s="35"/>
      <c r="H138" s="35"/>
      <c r="I138" s="20"/>
      <c r="J138" s="267"/>
      <c r="K138" s="1"/>
      <c r="L138" s="1"/>
      <c r="M138" s="1"/>
      <c r="N138" s="1"/>
      <c r="O138" s="1"/>
      <c r="P138" s="1"/>
      <c r="Q138" s="1"/>
      <c r="R138" s="1"/>
      <c r="S138" s="1"/>
    </row>
    <row r="139" spans="2:19" s="39" customFormat="1" ht="15" customHeight="1" thickBot="1" x14ac:dyDescent="0.3">
      <c r="B139" s="36" t="s">
        <v>184</v>
      </c>
      <c r="C139" s="11"/>
      <c r="D139" s="29">
        <f>D121+D137</f>
        <v>0</v>
      </c>
      <c r="E139" s="29">
        <f>E121+E137</f>
        <v>0</v>
      </c>
      <c r="F139" s="29">
        <f>F121+F137</f>
        <v>0</v>
      </c>
      <c r="G139" s="29">
        <f>G121+G137</f>
        <v>0</v>
      </c>
      <c r="H139" s="29">
        <f>H121+H137</f>
        <v>0</v>
      </c>
      <c r="I139" s="38"/>
      <c r="J139" s="275"/>
      <c r="K139" s="37"/>
      <c r="L139" s="37"/>
      <c r="M139" s="37"/>
      <c r="N139" s="37"/>
      <c r="O139" s="37"/>
      <c r="P139" s="37"/>
      <c r="Q139" s="37"/>
      <c r="R139" s="37"/>
      <c r="S139" s="37"/>
    </row>
    <row r="140" spans="2:19" s="4" customFormat="1" ht="6" customHeight="1" thickTop="1" x14ac:dyDescent="0.25">
      <c r="B140" s="21"/>
      <c r="C140" s="2"/>
      <c r="D140" s="34"/>
      <c r="E140" s="34"/>
      <c r="F140" s="34"/>
      <c r="G140" s="34"/>
      <c r="H140" s="34"/>
      <c r="I140" s="20"/>
      <c r="J140" s="267"/>
      <c r="K140" s="1"/>
      <c r="L140" s="1"/>
      <c r="M140" s="1"/>
      <c r="N140" s="1"/>
      <c r="O140" s="1"/>
      <c r="P140" s="1"/>
      <c r="Q140" s="1"/>
      <c r="R140" s="1"/>
      <c r="S140" s="1"/>
    </row>
    <row r="141" spans="2:19" s="4" customFormat="1" ht="15" customHeight="1" x14ac:dyDescent="0.25">
      <c r="B141" s="21" t="s">
        <v>74</v>
      </c>
      <c r="C141" s="2"/>
      <c r="D141" s="33"/>
      <c r="E141" s="33"/>
      <c r="F141" s="33"/>
      <c r="G141" s="33"/>
      <c r="H141" s="33"/>
      <c r="I141" s="20"/>
      <c r="J141" s="267"/>
      <c r="K141" s="1"/>
      <c r="L141" s="1"/>
      <c r="M141" s="1"/>
      <c r="N141" s="1"/>
      <c r="O141" s="1"/>
      <c r="P141" s="1"/>
      <c r="Q141" s="1"/>
      <c r="R141" s="1"/>
      <c r="S141" s="1"/>
    </row>
    <row r="142" spans="2:19" s="4" customFormat="1" ht="15" customHeight="1" x14ac:dyDescent="0.25">
      <c r="B142" s="23" t="s">
        <v>75</v>
      </c>
      <c r="C142" s="40"/>
      <c r="D142" s="334">
        <v>0</v>
      </c>
      <c r="E142" s="334">
        <v>0</v>
      </c>
      <c r="F142" s="334">
        <v>0</v>
      </c>
      <c r="G142" s="334">
        <v>0</v>
      </c>
      <c r="H142" s="334">
        <v>0</v>
      </c>
      <c r="I142" s="20"/>
      <c r="J142" s="267"/>
      <c r="K142" s="1"/>
      <c r="L142" s="1"/>
      <c r="M142" s="1"/>
      <c r="N142" s="1"/>
      <c r="O142" s="1"/>
      <c r="P142" s="1"/>
      <c r="Q142" s="1"/>
      <c r="R142" s="1"/>
      <c r="S142" s="1"/>
    </row>
    <row r="143" spans="2:19" s="4" customFormat="1" ht="15" customHeight="1" x14ac:dyDescent="0.25">
      <c r="B143" s="23" t="s">
        <v>76</v>
      </c>
      <c r="C143" s="40"/>
      <c r="D143" s="334">
        <v>0</v>
      </c>
      <c r="E143" s="334">
        <v>0</v>
      </c>
      <c r="F143" s="334">
        <v>0</v>
      </c>
      <c r="G143" s="334">
        <v>0</v>
      </c>
      <c r="H143" s="334">
        <v>0</v>
      </c>
      <c r="I143" s="20"/>
      <c r="J143" s="267"/>
      <c r="K143" s="1"/>
      <c r="L143" s="1"/>
      <c r="M143" s="1"/>
      <c r="N143" s="1"/>
      <c r="O143" s="1"/>
      <c r="P143" s="1"/>
      <c r="Q143" s="1"/>
      <c r="R143" s="1"/>
      <c r="S143" s="1"/>
    </row>
    <row r="144" spans="2:19" s="4" customFormat="1" ht="15" customHeight="1" x14ac:dyDescent="0.25">
      <c r="B144" s="23" t="s">
        <v>77</v>
      </c>
      <c r="C144" s="40"/>
      <c r="D144" s="334">
        <v>0</v>
      </c>
      <c r="E144" s="334">
        <v>0</v>
      </c>
      <c r="F144" s="334">
        <v>0</v>
      </c>
      <c r="G144" s="334">
        <v>0</v>
      </c>
      <c r="H144" s="334">
        <v>0</v>
      </c>
      <c r="I144" s="20"/>
      <c r="J144" s="267"/>
      <c r="K144" s="1"/>
      <c r="L144" s="1"/>
      <c r="M144" s="1"/>
      <c r="N144" s="1"/>
      <c r="O144" s="1"/>
      <c r="P144" s="1"/>
      <c r="Q144" s="1"/>
      <c r="R144" s="1"/>
      <c r="S144" s="1"/>
    </row>
    <row r="145" spans="2:19" s="4" customFormat="1" ht="15" customHeight="1" x14ac:dyDescent="0.25">
      <c r="B145" s="23" t="s">
        <v>78</v>
      </c>
      <c r="C145" s="40"/>
      <c r="D145" s="334">
        <v>0</v>
      </c>
      <c r="E145" s="334">
        <v>0</v>
      </c>
      <c r="F145" s="334">
        <v>0</v>
      </c>
      <c r="G145" s="334">
        <v>0</v>
      </c>
      <c r="H145" s="334">
        <v>0</v>
      </c>
      <c r="I145" s="20"/>
      <c r="J145" s="267"/>
      <c r="K145" s="1"/>
      <c r="L145" s="1"/>
      <c r="M145" s="1"/>
      <c r="N145" s="1"/>
      <c r="O145" s="1"/>
      <c r="P145" s="1"/>
      <c r="Q145" s="1"/>
      <c r="R145" s="1"/>
      <c r="S145" s="1"/>
    </row>
    <row r="146" spans="2:19" s="4" customFormat="1" ht="15" customHeight="1" x14ac:dyDescent="0.25">
      <c r="B146" s="23" t="s">
        <v>79</v>
      </c>
      <c r="C146" s="40"/>
      <c r="D146" s="334">
        <v>0</v>
      </c>
      <c r="E146" s="334">
        <v>0</v>
      </c>
      <c r="F146" s="334">
        <v>0</v>
      </c>
      <c r="G146" s="334">
        <v>0</v>
      </c>
      <c r="H146" s="334">
        <v>0</v>
      </c>
      <c r="I146" s="20"/>
      <c r="J146" s="267"/>
      <c r="K146" s="1"/>
      <c r="L146" s="1"/>
      <c r="M146" s="1"/>
      <c r="N146" s="1"/>
      <c r="O146" s="1"/>
      <c r="P146" s="1"/>
      <c r="Q146" s="1"/>
      <c r="R146" s="1"/>
      <c r="S146" s="1"/>
    </row>
    <row r="147" spans="2:19" s="4" customFormat="1" ht="15" customHeight="1" x14ac:dyDescent="0.25">
      <c r="B147" s="23" t="s">
        <v>80</v>
      </c>
      <c r="C147" s="40"/>
      <c r="D147" s="334">
        <v>0</v>
      </c>
      <c r="E147" s="334">
        <v>0</v>
      </c>
      <c r="F147" s="334">
        <v>0</v>
      </c>
      <c r="G147" s="334">
        <v>0</v>
      </c>
      <c r="H147" s="334">
        <v>0</v>
      </c>
      <c r="I147" s="20"/>
      <c r="J147" s="267"/>
      <c r="K147" s="1"/>
      <c r="L147" s="1"/>
      <c r="M147" s="1"/>
      <c r="N147" s="1"/>
      <c r="O147" s="1"/>
      <c r="P147" s="1"/>
      <c r="Q147" s="1"/>
      <c r="R147" s="1"/>
      <c r="S147" s="1"/>
    </row>
    <row r="148" spans="2:19" s="4" customFormat="1" ht="15" customHeight="1" x14ac:dyDescent="0.25">
      <c r="B148" s="23" t="s">
        <v>81</v>
      </c>
      <c r="C148" s="40"/>
      <c r="D148" s="334">
        <v>0</v>
      </c>
      <c r="E148" s="334">
        <v>0</v>
      </c>
      <c r="F148" s="334">
        <v>0</v>
      </c>
      <c r="G148" s="334">
        <v>0</v>
      </c>
      <c r="H148" s="334">
        <v>0</v>
      </c>
      <c r="I148" s="20"/>
      <c r="J148" s="267"/>
      <c r="K148" s="1"/>
      <c r="L148" s="1"/>
      <c r="M148" s="1"/>
      <c r="N148" s="1"/>
      <c r="O148" s="1"/>
      <c r="P148" s="1"/>
      <c r="Q148" s="1"/>
      <c r="R148" s="1"/>
      <c r="S148" s="1"/>
    </row>
    <row r="149" spans="2:19" s="4" customFormat="1" ht="15" customHeight="1" x14ac:dyDescent="0.25">
      <c r="B149" s="23" t="s">
        <v>82</v>
      </c>
      <c r="C149" s="2"/>
      <c r="D149" s="334">
        <v>0</v>
      </c>
      <c r="E149" s="334">
        <v>0</v>
      </c>
      <c r="F149" s="334">
        <v>0</v>
      </c>
      <c r="G149" s="334">
        <v>0</v>
      </c>
      <c r="H149" s="334">
        <v>0</v>
      </c>
      <c r="I149" s="20"/>
      <c r="J149" s="267"/>
      <c r="K149" s="1"/>
      <c r="L149" s="1"/>
      <c r="M149" s="1"/>
      <c r="N149" s="1"/>
      <c r="O149" s="1"/>
      <c r="P149" s="1"/>
      <c r="Q149" s="1"/>
      <c r="R149" s="1"/>
      <c r="S149" s="1"/>
    </row>
    <row r="150" spans="2:19" s="4" customFormat="1" ht="15" customHeight="1" x14ac:dyDescent="0.25">
      <c r="B150" s="335" t="s">
        <v>185</v>
      </c>
      <c r="C150" s="2"/>
      <c r="D150" s="334">
        <v>0</v>
      </c>
      <c r="E150" s="334">
        <v>0</v>
      </c>
      <c r="F150" s="334">
        <v>0</v>
      </c>
      <c r="G150" s="334">
        <v>0</v>
      </c>
      <c r="H150" s="334">
        <v>0</v>
      </c>
      <c r="I150" s="20"/>
      <c r="J150" s="267"/>
      <c r="K150" s="1"/>
      <c r="L150" s="1"/>
      <c r="M150" s="1"/>
      <c r="N150" s="1"/>
      <c r="O150" s="1"/>
      <c r="P150" s="1"/>
      <c r="Q150" s="1"/>
      <c r="R150" s="1"/>
      <c r="S150" s="1"/>
    </row>
    <row r="151" spans="2:19" s="4" customFormat="1" ht="15" customHeight="1" x14ac:dyDescent="0.25">
      <c r="B151" s="335" t="s">
        <v>186</v>
      </c>
      <c r="C151" s="2"/>
      <c r="D151" s="334">
        <v>0</v>
      </c>
      <c r="E151" s="334">
        <v>0</v>
      </c>
      <c r="F151" s="334">
        <v>0</v>
      </c>
      <c r="G151" s="334">
        <v>0</v>
      </c>
      <c r="H151" s="334">
        <v>0</v>
      </c>
      <c r="I151" s="20"/>
      <c r="J151" s="267"/>
      <c r="K151" s="1"/>
      <c r="L151" s="1"/>
      <c r="M151" s="1"/>
      <c r="N151" s="1"/>
      <c r="O151" s="1"/>
      <c r="P151" s="1"/>
      <c r="Q151" s="1"/>
      <c r="R151" s="1"/>
      <c r="S151" s="1"/>
    </row>
    <row r="152" spans="2:19" s="4" customFormat="1" ht="15" customHeight="1" x14ac:dyDescent="0.25">
      <c r="B152" s="335" t="s">
        <v>187</v>
      </c>
      <c r="C152" s="2"/>
      <c r="D152" s="334">
        <v>0</v>
      </c>
      <c r="E152" s="334">
        <v>0</v>
      </c>
      <c r="F152" s="334">
        <v>0</v>
      </c>
      <c r="G152" s="334">
        <v>0</v>
      </c>
      <c r="H152" s="334">
        <v>0</v>
      </c>
      <c r="I152" s="20"/>
      <c r="J152" s="267"/>
      <c r="K152" s="1"/>
      <c r="L152" s="1"/>
      <c r="M152" s="1"/>
      <c r="N152" s="1"/>
      <c r="O152" s="1"/>
      <c r="P152" s="1"/>
      <c r="Q152" s="1"/>
      <c r="R152" s="1"/>
      <c r="S152" s="1"/>
    </row>
    <row r="153" spans="2:19" s="4" customFormat="1" ht="15" customHeight="1" thickBot="1" x14ac:dyDescent="0.3">
      <c r="B153" s="28" t="str">
        <f>"TOTAL "&amp;B141</f>
        <v>TOTAL CONTRACTED SERVICES</v>
      </c>
      <c r="C153" s="2"/>
      <c r="D153" s="273">
        <f>SUM(D142:D152)</f>
        <v>0</v>
      </c>
      <c r="E153" s="273">
        <f>SUM(E142:E152)</f>
        <v>0</v>
      </c>
      <c r="F153" s="273">
        <f>SUM(F142:F152)</f>
        <v>0</v>
      </c>
      <c r="G153" s="273">
        <f>SUM(G142:G152)</f>
        <v>0</v>
      </c>
      <c r="H153" s="273">
        <f>SUM(H142:H152)</f>
        <v>0</v>
      </c>
      <c r="I153" s="20"/>
      <c r="J153" s="267"/>
      <c r="K153" s="1"/>
      <c r="L153" s="1"/>
      <c r="M153" s="1"/>
      <c r="N153" s="1"/>
      <c r="O153" s="1"/>
      <c r="P153" s="1"/>
      <c r="Q153" s="1"/>
      <c r="R153" s="1"/>
      <c r="S153" s="1"/>
    </row>
    <row r="154" spans="2:19" s="4" customFormat="1" ht="6" customHeight="1" thickTop="1" x14ac:dyDescent="0.25">
      <c r="B154" s="21"/>
      <c r="C154" s="2"/>
      <c r="D154" s="35"/>
      <c r="E154" s="35"/>
      <c r="F154" s="35"/>
      <c r="G154" s="35"/>
      <c r="H154" s="35"/>
      <c r="I154" s="20"/>
      <c r="J154" s="267"/>
      <c r="K154" s="1"/>
      <c r="L154" s="1"/>
      <c r="M154" s="1"/>
      <c r="N154" s="1"/>
      <c r="O154" s="1"/>
      <c r="P154" s="1"/>
      <c r="Q154" s="1"/>
      <c r="R154" s="1"/>
      <c r="S154" s="1"/>
    </row>
    <row r="155" spans="2:19" s="4" customFormat="1" ht="15" customHeight="1" x14ac:dyDescent="0.25">
      <c r="B155" s="21" t="s">
        <v>83</v>
      </c>
      <c r="C155" s="2"/>
      <c r="D155" s="33"/>
      <c r="E155" s="33"/>
      <c r="F155" s="33"/>
      <c r="G155" s="33"/>
      <c r="H155" s="33"/>
      <c r="I155" s="20"/>
      <c r="J155" s="267"/>
      <c r="K155" s="1"/>
      <c r="L155" s="1"/>
      <c r="M155" s="1"/>
      <c r="N155" s="1"/>
      <c r="O155" s="1"/>
      <c r="P155" s="1"/>
      <c r="Q155" s="1"/>
      <c r="R155" s="1"/>
      <c r="S155" s="1"/>
    </row>
    <row r="156" spans="2:19" s="4" customFormat="1" ht="15" customHeight="1" x14ac:dyDescent="0.25">
      <c r="B156" s="23" t="s">
        <v>84</v>
      </c>
      <c r="C156" s="40"/>
      <c r="D156" s="334">
        <v>0</v>
      </c>
      <c r="E156" s="334">
        <v>0</v>
      </c>
      <c r="F156" s="334">
        <v>0</v>
      </c>
      <c r="G156" s="334">
        <v>0</v>
      </c>
      <c r="H156" s="334">
        <v>0</v>
      </c>
      <c r="I156" s="20"/>
      <c r="J156" s="267"/>
      <c r="K156" s="1"/>
      <c r="L156" s="1"/>
      <c r="M156" s="1"/>
      <c r="N156" s="1"/>
      <c r="O156" s="1"/>
      <c r="P156" s="1"/>
      <c r="Q156" s="1"/>
      <c r="R156" s="1"/>
      <c r="S156" s="1"/>
    </row>
    <row r="157" spans="2:19" s="4" customFormat="1" ht="15" customHeight="1" x14ac:dyDescent="0.25">
      <c r="B157" s="23" t="s">
        <v>85</v>
      </c>
      <c r="C157" s="40"/>
      <c r="D157" s="334">
        <v>0</v>
      </c>
      <c r="E157" s="334">
        <v>0</v>
      </c>
      <c r="F157" s="334">
        <v>0</v>
      </c>
      <c r="G157" s="334">
        <v>0</v>
      </c>
      <c r="H157" s="334">
        <v>0</v>
      </c>
      <c r="I157" s="20"/>
      <c r="J157" s="267"/>
      <c r="K157" s="1"/>
      <c r="L157" s="1"/>
      <c r="M157" s="1"/>
      <c r="N157" s="1"/>
      <c r="O157" s="1"/>
      <c r="P157" s="1"/>
      <c r="Q157" s="1"/>
      <c r="R157" s="1"/>
      <c r="S157" s="1"/>
    </row>
    <row r="158" spans="2:19" s="4" customFormat="1" ht="15" customHeight="1" x14ac:dyDescent="0.25">
      <c r="B158" s="23" t="s">
        <v>86</v>
      </c>
      <c r="C158" s="2"/>
      <c r="D158" s="334">
        <v>0</v>
      </c>
      <c r="E158" s="334">
        <v>0</v>
      </c>
      <c r="F158" s="334">
        <v>0</v>
      </c>
      <c r="G158" s="334">
        <v>0</v>
      </c>
      <c r="H158" s="334">
        <v>0</v>
      </c>
      <c r="I158" s="20"/>
      <c r="J158" s="267"/>
      <c r="K158" s="1"/>
      <c r="L158" s="1"/>
      <c r="M158" s="1"/>
      <c r="N158" s="1"/>
      <c r="O158" s="1"/>
      <c r="P158" s="1"/>
      <c r="Q158" s="1"/>
      <c r="R158" s="1"/>
      <c r="S158" s="1"/>
    </row>
    <row r="159" spans="2:19" s="4" customFormat="1" ht="15" customHeight="1" x14ac:dyDescent="0.25">
      <c r="B159" s="23" t="s">
        <v>87</v>
      </c>
      <c r="C159" s="2"/>
      <c r="D159" s="334">
        <v>0</v>
      </c>
      <c r="E159" s="334">
        <v>0</v>
      </c>
      <c r="F159" s="334">
        <v>0</v>
      </c>
      <c r="G159" s="334">
        <v>0</v>
      </c>
      <c r="H159" s="334">
        <v>0</v>
      </c>
      <c r="I159" s="20"/>
      <c r="J159" s="267"/>
      <c r="K159" s="1"/>
      <c r="L159" s="1"/>
      <c r="M159" s="1"/>
      <c r="N159" s="1"/>
      <c r="O159" s="1"/>
      <c r="P159" s="1"/>
      <c r="Q159" s="1"/>
      <c r="R159" s="1"/>
      <c r="S159" s="1"/>
    </row>
    <row r="160" spans="2:19" s="4" customFormat="1" ht="15" customHeight="1" x14ac:dyDescent="0.25">
      <c r="B160" s="23" t="s">
        <v>88</v>
      </c>
      <c r="C160" s="2"/>
      <c r="D160" s="334">
        <v>0</v>
      </c>
      <c r="E160" s="334">
        <v>0</v>
      </c>
      <c r="F160" s="334">
        <v>0</v>
      </c>
      <c r="G160" s="334">
        <v>0</v>
      </c>
      <c r="H160" s="334">
        <v>0</v>
      </c>
      <c r="I160" s="20"/>
      <c r="J160" s="267"/>
      <c r="K160" s="1"/>
      <c r="L160" s="1"/>
      <c r="M160" s="1"/>
      <c r="N160" s="1"/>
      <c r="O160" s="1"/>
      <c r="P160" s="1"/>
      <c r="Q160" s="1"/>
      <c r="R160" s="1"/>
      <c r="S160" s="1"/>
    </row>
    <row r="161" spans="2:19" s="4" customFormat="1" ht="15" customHeight="1" x14ac:dyDescent="0.25">
      <c r="B161" s="23" t="s">
        <v>188</v>
      </c>
      <c r="C161" s="2"/>
      <c r="D161" s="334">
        <v>0</v>
      </c>
      <c r="E161" s="334">
        <v>0</v>
      </c>
      <c r="F161" s="334">
        <v>0</v>
      </c>
      <c r="G161" s="334">
        <v>0</v>
      </c>
      <c r="H161" s="334">
        <v>0</v>
      </c>
      <c r="I161" s="20"/>
      <c r="J161" s="267"/>
      <c r="K161" s="1"/>
      <c r="L161" s="1"/>
      <c r="M161" s="1"/>
      <c r="N161" s="1"/>
      <c r="O161" s="1"/>
      <c r="P161" s="1"/>
      <c r="Q161" s="1"/>
      <c r="R161" s="1"/>
      <c r="S161" s="1"/>
    </row>
    <row r="162" spans="2:19" s="4" customFormat="1" ht="15" customHeight="1" x14ac:dyDescent="0.25">
      <c r="B162" s="23" t="s">
        <v>90</v>
      </c>
      <c r="C162" s="2"/>
      <c r="D162" s="334">
        <v>0</v>
      </c>
      <c r="E162" s="334">
        <v>0</v>
      </c>
      <c r="F162" s="334">
        <v>0</v>
      </c>
      <c r="G162" s="334">
        <v>0</v>
      </c>
      <c r="H162" s="334">
        <v>0</v>
      </c>
      <c r="I162" s="20"/>
      <c r="J162" s="267"/>
      <c r="K162" s="1"/>
      <c r="L162" s="1"/>
      <c r="M162" s="1"/>
      <c r="N162" s="1"/>
      <c r="O162" s="1"/>
      <c r="P162" s="1"/>
      <c r="Q162" s="1"/>
      <c r="R162" s="1"/>
      <c r="S162" s="1"/>
    </row>
    <row r="163" spans="2:19" s="4" customFormat="1" ht="15" customHeight="1" x14ac:dyDescent="0.25">
      <c r="B163" s="23" t="s">
        <v>91</v>
      </c>
      <c r="C163" s="2"/>
      <c r="D163" s="334">
        <v>0</v>
      </c>
      <c r="E163" s="334">
        <v>0</v>
      </c>
      <c r="F163" s="334">
        <v>0</v>
      </c>
      <c r="G163" s="334">
        <v>0</v>
      </c>
      <c r="H163" s="334">
        <v>0</v>
      </c>
      <c r="I163" s="20"/>
      <c r="J163" s="267"/>
      <c r="K163" s="1"/>
      <c r="L163" s="1"/>
      <c r="M163" s="1"/>
      <c r="N163" s="1"/>
      <c r="O163" s="1"/>
      <c r="P163" s="1"/>
      <c r="Q163" s="1"/>
      <c r="R163" s="1"/>
      <c r="S163" s="1"/>
    </row>
    <row r="164" spans="2:19" s="4" customFormat="1" ht="15" customHeight="1" x14ac:dyDescent="0.25">
      <c r="B164" s="23" t="s">
        <v>92</v>
      </c>
      <c r="C164" s="2"/>
      <c r="D164" s="334">
        <v>0</v>
      </c>
      <c r="E164" s="334">
        <v>0</v>
      </c>
      <c r="F164" s="334">
        <v>0</v>
      </c>
      <c r="G164" s="334">
        <v>0</v>
      </c>
      <c r="H164" s="334">
        <v>0</v>
      </c>
      <c r="I164" s="20"/>
      <c r="J164" s="267"/>
      <c r="K164" s="1"/>
      <c r="L164" s="1"/>
      <c r="M164" s="1"/>
      <c r="N164" s="1"/>
      <c r="O164" s="1"/>
      <c r="P164" s="1"/>
      <c r="Q164" s="1"/>
      <c r="R164" s="1"/>
      <c r="S164" s="1"/>
    </row>
    <row r="165" spans="2:19" s="4" customFormat="1" ht="15" customHeight="1" x14ac:dyDescent="0.25">
      <c r="B165" s="23" t="s">
        <v>93</v>
      </c>
      <c r="C165" s="2"/>
      <c r="D165" s="334">
        <v>0</v>
      </c>
      <c r="E165" s="334">
        <v>0</v>
      </c>
      <c r="F165" s="334">
        <v>0</v>
      </c>
      <c r="G165" s="334">
        <v>0</v>
      </c>
      <c r="H165" s="334">
        <v>0</v>
      </c>
      <c r="I165" s="20"/>
      <c r="J165" s="267"/>
      <c r="K165" s="1"/>
      <c r="L165" s="1"/>
      <c r="M165" s="1"/>
      <c r="N165" s="1"/>
      <c r="O165" s="1"/>
      <c r="P165" s="1"/>
      <c r="Q165" s="1"/>
      <c r="R165" s="1"/>
      <c r="S165" s="1"/>
    </row>
    <row r="166" spans="2:19" s="4" customFormat="1" ht="15" customHeight="1" x14ac:dyDescent="0.25">
      <c r="B166" s="23" t="s">
        <v>94</v>
      </c>
      <c r="C166" s="2"/>
      <c r="D166" s="334">
        <v>0</v>
      </c>
      <c r="E166" s="334">
        <v>0</v>
      </c>
      <c r="F166" s="334">
        <v>0</v>
      </c>
      <c r="G166" s="334">
        <v>0</v>
      </c>
      <c r="H166" s="334">
        <v>0</v>
      </c>
      <c r="I166" s="20"/>
      <c r="J166" s="267"/>
      <c r="K166" s="1"/>
      <c r="L166" s="1"/>
      <c r="M166" s="1"/>
      <c r="N166" s="1"/>
      <c r="O166" s="1"/>
      <c r="P166" s="1"/>
      <c r="Q166" s="1"/>
      <c r="R166" s="1"/>
      <c r="S166" s="1"/>
    </row>
    <row r="167" spans="2:19" s="4" customFormat="1" ht="15" customHeight="1" x14ac:dyDescent="0.25">
      <c r="B167" s="23" t="s">
        <v>95</v>
      </c>
      <c r="C167" s="2"/>
      <c r="D167" s="334">
        <v>0</v>
      </c>
      <c r="E167" s="334">
        <v>0</v>
      </c>
      <c r="F167" s="334">
        <v>0</v>
      </c>
      <c r="G167" s="334">
        <v>0</v>
      </c>
      <c r="H167" s="334">
        <v>0</v>
      </c>
      <c r="I167" s="20"/>
      <c r="J167" s="267"/>
      <c r="K167" s="1"/>
      <c r="L167" s="1"/>
      <c r="M167" s="1"/>
      <c r="N167" s="1"/>
      <c r="O167" s="1"/>
      <c r="P167" s="1"/>
      <c r="Q167" s="1"/>
      <c r="R167" s="1"/>
      <c r="S167" s="1"/>
    </row>
    <row r="168" spans="2:19" s="4" customFormat="1" ht="15" customHeight="1" x14ac:dyDescent="0.25">
      <c r="B168" s="23" t="s">
        <v>96</v>
      </c>
      <c r="C168" s="40"/>
      <c r="D168" s="334">
        <v>0</v>
      </c>
      <c r="E168" s="334">
        <v>0</v>
      </c>
      <c r="F168" s="334">
        <v>0</v>
      </c>
      <c r="G168" s="334">
        <v>0</v>
      </c>
      <c r="H168" s="334">
        <v>0</v>
      </c>
      <c r="I168" s="20"/>
      <c r="J168" s="267"/>
      <c r="K168" s="1"/>
      <c r="L168" s="1"/>
      <c r="M168" s="1"/>
      <c r="N168" s="1"/>
      <c r="O168" s="1"/>
      <c r="P168" s="1"/>
      <c r="Q168" s="1"/>
      <c r="R168" s="1"/>
      <c r="S168" s="1"/>
    </row>
    <row r="169" spans="2:19" s="4" customFormat="1" ht="15" customHeight="1" x14ac:dyDescent="0.25">
      <c r="B169" s="23" t="s">
        <v>97</v>
      </c>
      <c r="C169" s="40"/>
      <c r="D169" s="334">
        <v>0</v>
      </c>
      <c r="E169" s="334">
        <v>0</v>
      </c>
      <c r="F169" s="334">
        <v>0</v>
      </c>
      <c r="G169" s="334">
        <v>0</v>
      </c>
      <c r="H169" s="334">
        <v>0</v>
      </c>
      <c r="I169" s="20"/>
      <c r="J169" s="267"/>
      <c r="K169" s="1"/>
      <c r="L169" s="1"/>
      <c r="M169" s="1"/>
      <c r="N169" s="1"/>
      <c r="O169" s="1"/>
      <c r="P169" s="1"/>
      <c r="Q169" s="1"/>
      <c r="R169" s="1"/>
      <c r="S169" s="1"/>
    </row>
    <row r="170" spans="2:19" s="4" customFormat="1" ht="15" customHeight="1" x14ac:dyDescent="0.25">
      <c r="B170" s="23" t="s">
        <v>98</v>
      </c>
      <c r="C170" s="40"/>
      <c r="D170" s="334">
        <v>0</v>
      </c>
      <c r="E170" s="334">
        <v>0</v>
      </c>
      <c r="F170" s="334">
        <v>0</v>
      </c>
      <c r="G170" s="334">
        <v>0</v>
      </c>
      <c r="H170" s="334">
        <v>0</v>
      </c>
      <c r="I170" s="20"/>
      <c r="J170" s="267"/>
      <c r="K170" s="1"/>
      <c r="L170" s="1"/>
      <c r="M170" s="1"/>
      <c r="N170" s="1"/>
      <c r="O170" s="1"/>
      <c r="P170" s="1"/>
      <c r="Q170" s="1"/>
      <c r="R170" s="1"/>
      <c r="S170" s="1"/>
    </row>
    <row r="171" spans="2:19" s="4" customFormat="1" ht="15" customHeight="1" x14ac:dyDescent="0.25">
      <c r="B171" s="23" t="s">
        <v>99</v>
      </c>
      <c r="C171" s="40"/>
      <c r="D171" s="334">
        <v>0</v>
      </c>
      <c r="E171" s="334">
        <v>0</v>
      </c>
      <c r="F171" s="334">
        <v>0</v>
      </c>
      <c r="G171" s="334">
        <v>0</v>
      </c>
      <c r="H171" s="334">
        <v>0</v>
      </c>
      <c r="I171" s="20"/>
      <c r="J171" s="267"/>
      <c r="K171" s="1"/>
      <c r="L171" s="1"/>
      <c r="M171" s="1"/>
      <c r="N171" s="1"/>
      <c r="O171" s="1"/>
      <c r="P171" s="1"/>
      <c r="Q171" s="1"/>
      <c r="R171" s="1"/>
      <c r="S171" s="1"/>
    </row>
    <row r="172" spans="2:19" s="4" customFormat="1" ht="15" customHeight="1" x14ac:dyDescent="0.25">
      <c r="B172" s="23" t="s">
        <v>100</v>
      </c>
      <c r="C172" s="40"/>
      <c r="D172" s="334">
        <v>0</v>
      </c>
      <c r="E172" s="334">
        <v>0</v>
      </c>
      <c r="F172" s="334">
        <v>0</v>
      </c>
      <c r="G172" s="334">
        <v>0</v>
      </c>
      <c r="H172" s="334">
        <v>0</v>
      </c>
      <c r="I172" s="20"/>
      <c r="J172" s="267"/>
      <c r="K172" s="1"/>
      <c r="L172" s="1"/>
      <c r="M172" s="1"/>
      <c r="N172" s="1"/>
      <c r="O172" s="1"/>
      <c r="P172" s="1"/>
      <c r="Q172" s="1"/>
      <c r="R172" s="1"/>
      <c r="S172" s="1"/>
    </row>
    <row r="173" spans="2:19" s="4" customFormat="1" ht="15" customHeight="1" x14ac:dyDescent="0.25">
      <c r="B173" s="23" t="s">
        <v>101</v>
      </c>
      <c r="C173" s="2"/>
      <c r="D173" s="334">
        <v>0</v>
      </c>
      <c r="E173" s="334">
        <v>0</v>
      </c>
      <c r="F173" s="334">
        <v>0</v>
      </c>
      <c r="G173" s="334">
        <v>0</v>
      </c>
      <c r="H173" s="334">
        <v>0</v>
      </c>
      <c r="I173" s="20"/>
      <c r="J173" s="267"/>
      <c r="K173" s="1"/>
      <c r="L173" s="1"/>
      <c r="M173" s="1"/>
      <c r="N173" s="1"/>
      <c r="O173" s="1"/>
      <c r="P173" s="1"/>
      <c r="Q173" s="1"/>
      <c r="R173" s="1"/>
      <c r="S173" s="1"/>
    </row>
    <row r="174" spans="2:19" s="4" customFormat="1" ht="15" customHeight="1" x14ac:dyDescent="0.25">
      <c r="B174" s="23" t="s">
        <v>51</v>
      </c>
      <c r="C174" s="2"/>
      <c r="D174" s="334">
        <v>0</v>
      </c>
      <c r="E174" s="334">
        <v>0</v>
      </c>
      <c r="F174" s="334">
        <v>0</v>
      </c>
      <c r="G174" s="334">
        <v>0</v>
      </c>
      <c r="H174" s="334">
        <v>0</v>
      </c>
      <c r="I174" s="20"/>
      <c r="J174" s="267"/>
      <c r="K174" s="1"/>
      <c r="L174" s="1"/>
      <c r="M174" s="1"/>
      <c r="N174" s="1"/>
      <c r="O174" s="1"/>
      <c r="P174" s="1"/>
      <c r="Q174" s="1"/>
      <c r="R174" s="1"/>
      <c r="S174" s="1"/>
    </row>
    <row r="175" spans="2:19" s="4" customFormat="1" ht="15" customHeight="1" x14ac:dyDescent="0.25">
      <c r="B175" s="335" t="s">
        <v>189</v>
      </c>
      <c r="C175" s="2"/>
      <c r="D175" s="334">
        <v>0</v>
      </c>
      <c r="E175" s="334">
        <v>0</v>
      </c>
      <c r="F175" s="334">
        <v>0</v>
      </c>
      <c r="G175" s="334">
        <v>0</v>
      </c>
      <c r="H175" s="334">
        <v>0</v>
      </c>
      <c r="I175" s="20"/>
      <c r="J175" s="267"/>
      <c r="K175" s="1"/>
      <c r="L175" s="1"/>
      <c r="M175" s="1"/>
      <c r="N175" s="1"/>
      <c r="O175" s="1"/>
      <c r="P175" s="1"/>
      <c r="Q175" s="1"/>
      <c r="R175" s="1"/>
      <c r="S175" s="1"/>
    </row>
    <row r="176" spans="2:19" s="4" customFormat="1" ht="15" customHeight="1" x14ac:dyDescent="0.25">
      <c r="B176" s="335" t="s">
        <v>190</v>
      </c>
      <c r="C176" s="2"/>
      <c r="D176" s="334">
        <v>0</v>
      </c>
      <c r="E176" s="334">
        <v>0</v>
      </c>
      <c r="F176" s="334">
        <v>0</v>
      </c>
      <c r="G176" s="334">
        <v>0</v>
      </c>
      <c r="H176" s="334">
        <v>0</v>
      </c>
      <c r="I176" s="20"/>
      <c r="J176" s="267"/>
      <c r="K176" s="1"/>
      <c r="L176" s="1"/>
      <c r="M176" s="1"/>
      <c r="N176" s="1"/>
      <c r="O176" s="1"/>
      <c r="P176" s="1"/>
      <c r="Q176" s="1"/>
      <c r="R176" s="1"/>
      <c r="S176" s="1"/>
    </row>
    <row r="177" spans="2:19" s="4" customFormat="1" ht="15" customHeight="1" x14ac:dyDescent="0.25">
      <c r="B177" s="335" t="s">
        <v>191</v>
      </c>
      <c r="C177" s="2"/>
      <c r="D177" s="334">
        <v>0</v>
      </c>
      <c r="E177" s="334">
        <v>0</v>
      </c>
      <c r="F177" s="334">
        <v>0</v>
      </c>
      <c r="G177" s="334">
        <v>0</v>
      </c>
      <c r="H177" s="334">
        <v>0</v>
      </c>
      <c r="I177" s="20"/>
      <c r="J177" s="267"/>
      <c r="K177" s="1"/>
      <c r="L177" s="1"/>
      <c r="M177" s="1"/>
      <c r="N177" s="1"/>
      <c r="O177" s="1"/>
      <c r="P177" s="1"/>
      <c r="Q177" s="1"/>
      <c r="R177" s="1"/>
      <c r="S177" s="1"/>
    </row>
    <row r="178" spans="2:19" s="4" customFormat="1" ht="15" customHeight="1" thickBot="1" x14ac:dyDescent="0.3">
      <c r="B178" s="28" t="str">
        <f>"TOTAL "&amp;B155</f>
        <v>TOTAL SCHOOL OPERATIONS</v>
      </c>
      <c r="C178" s="2"/>
      <c r="D178" s="273">
        <f>SUM(D156:D177)</f>
        <v>0</v>
      </c>
      <c r="E178" s="273">
        <f>SUM(E156:E177)</f>
        <v>0</v>
      </c>
      <c r="F178" s="273">
        <f>SUM(F156:F177)</f>
        <v>0</v>
      </c>
      <c r="G178" s="273">
        <f>SUM(G156:G177)</f>
        <v>0</v>
      </c>
      <c r="H178" s="273">
        <f>SUM(H156:H177)</f>
        <v>0</v>
      </c>
      <c r="I178" s="20"/>
      <c r="J178" s="267"/>
      <c r="K178" s="1"/>
      <c r="L178" s="1"/>
      <c r="M178" s="1"/>
      <c r="N178" s="1"/>
      <c r="O178" s="1"/>
      <c r="P178" s="1"/>
      <c r="Q178" s="1"/>
      <c r="R178" s="1"/>
      <c r="S178" s="1"/>
    </row>
    <row r="179" spans="2:19" s="4" customFormat="1" ht="6" customHeight="1" thickTop="1" x14ac:dyDescent="0.25">
      <c r="B179" s="42"/>
      <c r="C179" s="2"/>
      <c r="D179" s="41"/>
      <c r="E179" s="41"/>
      <c r="F179" s="41"/>
      <c r="G179" s="41"/>
      <c r="H179" s="41"/>
      <c r="I179" s="20"/>
      <c r="J179" s="267"/>
      <c r="K179" s="1"/>
      <c r="L179" s="1"/>
      <c r="M179" s="1"/>
      <c r="N179" s="1"/>
      <c r="O179" s="1"/>
      <c r="P179" s="1"/>
      <c r="Q179" s="1"/>
      <c r="R179" s="1"/>
      <c r="S179" s="1"/>
    </row>
    <row r="180" spans="2:19" s="4" customFormat="1" ht="15" customHeight="1" x14ac:dyDescent="0.25">
      <c r="B180" s="21" t="s">
        <v>102</v>
      </c>
      <c r="C180" s="2"/>
      <c r="D180" s="33"/>
      <c r="E180" s="33"/>
      <c r="F180" s="33"/>
      <c r="G180" s="33"/>
      <c r="H180" s="33"/>
      <c r="I180" s="20"/>
      <c r="J180" s="267"/>
      <c r="K180" s="1"/>
      <c r="L180" s="1"/>
      <c r="M180" s="1"/>
      <c r="N180" s="1"/>
      <c r="O180" s="1"/>
      <c r="P180" s="1"/>
      <c r="Q180" s="1"/>
      <c r="R180" s="1"/>
      <c r="S180" s="1"/>
    </row>
    <row r="181" spans="2:19" s="4" customFormat="1" ht="15" customHeight="1" x14ac:dyDescent="0.25">
      <c r="B181" s="23" t="s">
        <v>103</v>
      </c>
      <c r="C181" s="2"/>
      <c r="D181" s="334">
        <v>0</v>
      </c>
      <c r="E181" s="334">
        <v>0</v>
      </c>
      <c r="F181" s="334">
        <v>0</v>
      </c>
      <c r="G181" s="334">
        <v>0</v>
      </c>
      <c r="H181" s="334">
        <v>0</v>
      </c>
      <c r="I181" s="20"/>
      <c r="J181" s="267"/>
      <c r="K181" s="1"/>
      <c r="L181" s="1"/>
      <c r="M181" s="1"/>
      <c r="N181" s="1"/>
      <c r="O181" s="1"/>
      <c r="P181" s="1"/>
      <c r="Q181" s="1"/>
      <c r="R181" s="1"/>
      <c r="S181" s="1"/>
    </row>
    <row r="182" spans="2:19" s="4" customFormat="1" ht="15" customHeight="1" x14ac:dyDescent="0.25">
      <c r="B182" s="23" t="s">
        <v>192</v>
      </c>
      <c r="C182" s="2"/>
      <c r="D182" s="334">
        <v>0</v>
      </c>
      <c r="E182" s="334">
        <v>0</v>
      </c>
      <c r="F182" s="334">
        <v>0</v>
      </c>
      <c r="G182" s="334">
        <v>0</v>
      </c>
      <c r="H182" s="334">
        <v>0</v>
      </c>
      <c r="I182" s="20"/>
      <c r="J182" s="267"/>
      <c r="K182" s="1"/>
      <c r="L182" s="1"/>
      <c r="M182" s="1"/>
      <c r="N182" s="1"/>
      <c r="O182" s="1"/>
      <c r="P182" s="1"/>
      <c r="Q182" s="1"/>
      <c r="R182" s="1"/>
      <c r="S182" s="1"/>
    </row>
    <row r="183" spans="2:19" s="4" customFormat="1" ht="15" customHeight="1" x14ac:dyDescent="0.25">
      <c r="B183" s="23" t="s">
        <v>104</v>
      </c>
      <c r="C183" s="2"/>
      <c r="D183" s="334">
        <v>0</v>
      </c>
      <c r="E183" s="334">
        <v>0</v>
      </c>
      <c r="F183" s="334">
        <v>0</v>
      </c>
      <c r="G183" s="334">
        <v>0</v>
      </c>
      <c r="H183" s="334">
        <v>0</v>
      </c>
      <c r="I183" s="20"/>
      <c r="J183" s="267"/>
      <c r="K183" s="1"/>
      <c r="L183" s="1"/>
      <c r="M183" s="1"/>
      <c r="N183" s="1"/>
      <c r="O183" s="1"/>
      <c r="P183" s="1"/>
      <c r="Q183" s="1"/>
      <c r="R183" s="1"/>
      <c r="S183" s="1"/>
    </row>
    <row r="184" spans="2:19" s="4" customFormat="1" ht="15" customHeight="1" x14ac:dyDescent="0.25">
      <c r="B184" s="23" t="s">
        <v>105</v>
      </c>
      <c r="C184" s="2"/>
      <c r="D184" s="334">
        <v>0</v>
      </c>
      <c r="E184" s="334">
        <v>0</v>
      </c>
      <c r="F184" s="334">
        <v>0</v>
      </c>
      <c r="G184" s="334">
        <v>0</v>
      </c>
      <c r="H184" s="334">
        <v>0</v>
      </c>
      <c r="I184" s="20"/>
      <c r="J184" s="267"/>
      <c r="K184" s="1"/>
      <c r="L184" s="1"/>
      <c r="M184" s="1"/>
      <c r="N184" s="1"/>
      <c r="O184" s="1"/>
      <c r="P184" s="1"/>
      <c r="Q184" s="1"/>
      <c r="R184" s="1"/>
      <c r="S184" s="1"/>
    </row>
    <row r="185" spans="2:19" s="4" customFormat="1" ht="15" customHeight="1" x14ac:dyDescent="0.25">
      <c r="B185" s="123" t="s">
        <v>89</v>
      </c>
      <c r="C185" s="2"/>
      <c r="D185" s="334">
        <v>0</v>
      </c>
      <c r="E185" s="334">
        <v>0</v>
      </c>
      <c r="F185" s="334">
        <v>0</v>
      </c>
      <c r="G185" s="334">
        <v>0</v>
      </c>
      <c r="H185" s="334">
        <v>0</v>
      </c>
      <c r="I185" s="20"/>
      <c r="J185" s="267"/>
      <c r="K185" s="1"/>
      <c r="L185" s="1"/>
      <c r="M185" s="1"/>
      <c r="N185" s="1"/>
      <c r="O185" s="1"/>
      <c r="P185" s="1"/>
      <c r="Q185" s="1"/>
      <c r="R185" s="1"/>
      <c r="S185" s="1"/>
    </row>
    <row r="186" spans="2:19" s="4" customFormat="1" ht="15" customHeight="1" x14ac:dyDescent="0.25">
      <c r="B186" s="23" t="s">
        <v>193</v>
      </c>
      <c r="C186" s="2"/>
      <c r="D186" s="334">
        <v>0</v>
      </c>
      <c r="E186" s="334">
        <v>0</v>
      </c>
      <c r="F186" s="334">
        <v>0</v>
      </c>
      <c r="G186" s="334">
        <v>0</v>
      </c>
      <c r="H186" s="334">
        <v>0</v>
      </c>
      <c r="I186" s="20"/>
      <c r="J186" s="267"/>
      <c r="K186" s="1"/>
      <c r="L186" s="1"/>
      <c r="M186" s="1"/>
      <c r="N186" s="1"/>
      <c r="O186" s="1"/>
      <c r="P186" s="1"/>
      <c r="Q186" s="1"/>
      <c r="R186" s="1"/>
      <c r="S186" s="1"/>
    </row>
    <row r="187" spans="2:19" s="4" customFormat="1" ht="15" customHeight="1" x14ac:dyDescent="0.25">
      <c r="B187" s="23" t="s">
        <v>106</v>
      </c>
      <c r="C187" s="2"/>
      <c r="D187" s="334">
        <v>0</v>
      </c>
      <c r="E187" s="334">
        <v>0</v>
      </c>
      <c r="F187" s="334">
        <v>0</v>
      </c>
      <c r="G187" s="334">
        <v>0</v>
      </c>
      <c r="H187" s="334">
        <v>0</v>
      </c>
      <c r="I187" s="20"/>
      <c r="J187" s="267"/>
      <c r="K187" s="1"/>
      <c r="L187" s="1"/>
      <c r="M187" s="1"/>
      <c r="N187" s="1"/>
      <c r="O187" s="1"/>
      <c r="P187" s="1"/>
      <c r="Q187" s="1"/>
      <c r="R187" s="1"/>
      <c r="S187" s="1"/>
    </row>
    <row r="188" spans="2:19" s="4" customFormat="1" ht="15" customHeight="1" x14ac:dyDescent="0.25">
      <c r="B188" s="335" t="s">
        <v>194</v>
      </c>
      <c r="C188" s="2"/>
      <c r="D188" s="334">
        <v>0</v>
      </c>
      <c r="E188" s="334">
        <v>0</v>
      </c>
      <c r="F188" s="334">
        <v>0</v>
      </c>
      <c r="G188" s="334">
        <v>0</v>
      </c>
      <c r="H188" s="334">
        <v>0</v>
      </c>
      <c r="I188" s="20"/>
      <c r="J188" s="267"/>
      <c r="K188" s="1"/>
      <c r="L188" s="1"/>
      <c r="M188" s="1"/>
      <c r="N188" s="1"/>
      <c r="O188" s="1"/>
      <c r="P188" s="1"/>
      <c r="Q188" s="1"/>
      <c r="R188" s="1"/>
      <c r="S188" s="1"/>
    </row>
    <row r="189" spans="2:19" s="4" customFormat="1" ht="15" customHeight="1" x14ac:dyDescent="0.25">
      <c r="B189" s="335" t="s">
        <v>195</v>
      </c>
      <c r="C189" s="2"/>
      <c r="D189" s="334">
        <v>0</v>
      </c>
      <c r="E189" s="334">
        <v>0</v>
      </c>
      <c r="F189" s="334">
        <v>0</v>
      </c>
      <c r="G189" s="334">
        <v>0</v>
      </c>
      <c r="H189" s="334">
        <v>0</v>
      </c>
      <c r="I189" s="20"/>
      <c r="J189" s="267"/>
      <c r="K189" s="1"/>
      <c r="L189" s="1"/>
      <c r="M189" s="1"/>
      <c r="N189" s="1"/>
      <c r="O189" s="1"/>
      <c r="P189" s="1"/>
      <c r="Q189" s="1"/>
      <c r="R189" s="1"/>
      <c r="S189" s="1"/>
    </row>
    <row r="190" spans="2:19" s="4" customFormat="1" ht="15" customHeight="1" x14ac:dyDescent="0.25">
      <c r="B190" s="335" t="s">
        <v>196</v>
      </c>
      <c r="C190" s="2"/>
      <c r="D190" s="334">
        <v>0</v>
      </c>
      <c r="E190" s="334">
        <v>0</v>
      </c>
      <c r="F190" s="334">
        <v>0</v>
      </c>
      <c r="G190" s="334">
        <v>0</v>
      </c>
      <c r="H190" s="334">
        <v>0</v>
      </c>
      <c r="I190" s="20"/>
      <c r="J190" s="267"/>
      <c r="K190" s="1"/>
      <c r="L190" s="1"/>
      <c r="M190" s="1"/>
      <c r="N190" s="1"/>
      <c r="O190" s="1"/>
      <c r="P190" s="1"/>
      <c r="Q190" s="1"/>
      <c r="R190" s="1"/>
      <c r="S190" s="1"/>
    </row>
    <row r="191" spans="2:19" s="4" customFormat="1" ht="15" customHeight="1" thickBot="1" x14ac:dyDescent="0.3">
      <c r="B191" s="28" t="str">
        <f>"TOTAL "&amp;B180</f>
        <v>TOTAL FACILITY OPERATION &amp; MAINTENANCE</v>
      </c>
      <c r="C191" s="2"/>
      <c r="D191" s="273">
        <f>SUM(D181:D190)</f>
        <v>0</v>
      </c>
      <c r="E191" s="273">
        <f>SUM(E181:E190)</f>
        <v>0</v>
      </c>
      <c r="F191" s="273">
        <f>SUM(F181:F190)</f>
        <v>0</v>
      </c>
      <c r="G191" s="273">
        <f>SUM(G181:G190)</f>
        <v>0</v>
      </c>
      <c r="H191" s="273">
        <f>SUM(H181:H190)</f>
        <v>0</v>
      </c>
      <c r="I191" s="20"/>
      <c r="J191" s="267"/>
      <c r="K191" s="1"/>
      <c r="L191" s="1"/>
      <c r="M191" s="1"/>
      <c r="N191" s="1"/>
      <c r="O191" s="1"/>
      <c r="P191" s="1"/>
      <c r="Q191" s="1"/>
      <c r="R191" s="1"/>
      <c r="S191" s="1"/>
    </row>
    <row r="192" spans="2:19" s="4" customFormat="1" ht="6" customHeight="1" thickTop="1" x14ac:dyDescent="0.25">
      <c r="B192" s="21"/>
      <c r="C192" s="2"/>
      <c r="D192" s="35"/>
      <c r="E192" s="35"/>
      <c r="F192" s="35"/>
      <c r="G192" s="35"/>
      <c r="H192" s="35"/>
      <c r="I192" s="20"/>
      <c r="J192" s="267"/>
      <c r="K192" s="1"/>
      <c r="L192" s="1"/>
      <c r="M192" s="1"/>
      <c r="N192" s="1"/>
      <c r="O192" s="1"/>
      <c r="P192" s="1"/>
      <c r="Q192" s="1"/>
      <c r="R192" s="1"/>
      <c r="S192" s="1"/>
    </row>
    <row r="193" spans="2:19" s="4" customFormat="1" ht="15" customHeight="1" x14ac:dyDescent="0.25">
      <c r="B193" s="21" t="s">
        <v>197</v>
      </c>
      <c r="C193" s="2"/>
      <c r="D193" s="334">
        <v>0</v>
      </c>
      <c r="E193" s="334">
        <v>0</v>
      </c>
      <c r="F193" s="334">
        <v>0</v>
      </c>
      <c r="G193" s="334">
        <v>0</v>
      </c>
      <c r="H193" s="334">
        <v>0</v>
      </c>
      <c r="I193" s="20"/>
      <c r="J193" s="267"/>
      <c r="K193" s="1"/>
      <c r="L193" s="1"/>
      <c r="M193" s="1"/>
      <c r="N193" s="1"/>
      <c r="O193" s="1"/>
      <c r="P193" s="1"/>
      <c r="Q193" s="1"/>
      <c r="R193" s="1"/>
      <c r="S193" s="1"/>
    </row>
    <row r="194" spans="2:19" s="4" customFormat="1" ht="6" customHeight="1" x14ac:dyDescent="0.25">
      <c r="B194" s="21"/>
      <c r="C194" s="2"/>
      <c r="D194" s="193"/>
      <c r="E194" s="193"/>
      <c r="F194" s="193"/>
      <c r="G194" s="193"/>
      <c r="H194" s="193"/>
      <c r="I194" s="20"/>
      <c r="J194" s="267"/>
      <c r="K194" s="1"/>
      <c r="L194" s="1"/>
      <c r="M194" s="1"/>
      <c r="N194" s="1"/>
      <c r="O194" s="1"/>
      <c r="P194" s="1"/>
      <c r="Q194" s="1"/>
      <c r="R194" s="1"/>
      <c r="S194" s="1"/>
    </row>
    <row r="195" spans="2:19" s="4" customFormat="1" ht="15" customHeight="1" x14ac:dyDescent="0.25">
      <c r="B195" s="28" t="str">
        <f>"TOTAL "&amp;B91</f>
        <v>TOTAL EXPENSES</v>
      </c>
      <c r="C195" s="2"/>
      <c r="D195" s="276">
        <f>SUM(D139+D153+D178+D191+D193)</f>
        <v>0</v>
      </c>
      <c r="E195" s="276">
        <f>SUM(E139+E153+E178+E191+E193)</f>
        <v>0</v>
      </c>
      <c r="F195" s="276">
        <f>SUM(F139+F153+F178+F191+F193)</f>
        <v>0</v>
      </c>
      <c r="G195" s="276">
        <f>SUM(G139+G153+G178+G191+G193)</f>
        <v>0</v>
      </c>
      <c r="H195" s="276">
        <f>SUM(H139+H153+H178+H191+H193)</f>
        <v>0</v>
      </c>
      <c r="I195" s="20"/>
      <c r="J195" s="267"/>
      <c r="K195" s="1"/>
      <c r="L195" s="1"/>
      <c r="M195" s="1"/>
      <c r="N195" s="1"/>
      <c r="O195" s="1"/>
      <c r="P195" s="1"/>
      <c r="Q195" s="1"/>
      <c r="R195" s="1"/>
      <c r="S195" s="1"/>
    </row>
    <row r="196" spans="2:19" s="4" customFormat="1" ht="15" customHeight="1" thickBot="1" x14ac:dyDescent="0.3">
      <c r="B196" s="21" t="s">
        <v>198</v>
      </c>
      <c r="C196" s="40"/>
      <c r="D196" s="273">
        <f>D89-D195</f>
        <v>0</v>
      </c>
      <c r="E196" s="273">
        <f>E89-E195</f>
        <v>0</v>
      </c>
      <c r="F196" s="273">
        <f>F89-F195</f>
        <v>0</v>
      </c>
      <c r="G196" s="273">
        <f>G89-G195</f>
        <v>0</v>
      </c>
      <c r="H196" s="273">
        <f>H89-H195</f>
        <v>0</v>
      </c>
      <c r="I196" s="20"/>
      <c r="J196" s="267"/>
      <c r="K196" s="1"/>
      <c r="L196" s="1"/>
      <c r="M196" s="1"/>
      <c r="N196" s="1"/>
      <c r="O196" s="1"/>
      <c r="P196" s="1"/>
      <c r="Q196" s="1"/>
      <c r="R196" s="1"/>
      <c r="S196" s="1"/>
    </row>
    <row r="197" spans="2:19" s="4" customFormat="1" ht="6" customHeight="1" thickTop="1" x14ac:dyDescent="0.25">
      <c r="B197" s="21"/>
      <c r="C197" s="2"/>
      <c r="D197" s="35"/>
      <c r="E197" s="35"/>
      <c r="F197" s="35"/>
      <c r="G197" s="35"/>
      <c r="H197" s="35"/>
      <c r="I197" s="20"/>
      <c r="J197" s="267"/>
      <c r="K197" s="1"/>
      <c r="L197" s="1"/>
      <c r="M197" s="1"/>
      <c r="N197" s="1"/>
      <c r="O197" s="1"/>
      <c r="P197" s="1"/>
      <c r="Q197" s="1"/>
      <c r="R197" s="1"/>
      <c r="S197" s="1"/>
    </row>
    <row r="198" spans="2:19" s="4" customFormat="1" ht="15" customHeight="1" x14ac:dyDescent="0.25">
      <c r="B198" s="21" t="s">
        <v>107</v>
      </c>
      <c r="C198" s="2"/>
      <c r="D198" s="334">
        <v>0</v>
      </c>
      <c r="E198" s="334">
        <v>0</v>
      </c>
      <c r="F198" s="334">
        <v>0</v>
      </c>
      <c r="G198" s="334">
        <v>0</v>
      </c>
      <c r="H198" s="334">
        <v>0</v>
      </c>
      <c r="I198" s="20"/>
      <c r="J198" s="267"/>
      <c r="K198" s="1"/>
      <c r="L198" s="1"/>
      <c r="M198" s="1"/>
      <c r="N198" s="1"/>
      <c r="O198" s="1"/>
      <c r="P198" s="1"/>
      <c r="Q198" s="1"/>
      <c r="R198" s="1"/>
      <c r="S198" s="1"/>
    </row>
    <row r="199" spans="2:19" s="4" customFormat="1" ht="6" customHeight="1" x14ac:dyDescent="0.25">
      <c r="B199" s="21"/>
      <c r="C199" s="2"/>
      <c r="D199" s="44"/>
      <c r="E199" s="44"/>
      <c r="F199" s="44"/>
      <c r="G199" s="44"/>
      <c r="H199" s="44"/>
      <c r="I199" s="20"/>
      <c r="J199" s="267"/>
      <c r="K199" s="1"/>
      <c r="L199" s="1"/>
      <c r="M199" s="1"/>
      <c r="N199" s="1"/>
      <c r="O199" s="1"/>
      <c r="P199" s="1"/>
      <c r="Q199" s="1"/>
      <c r="R199" s="1"/>
      <c r="S199" s="1"/>
    </row>
    <row r="200" spans="2:19" s="4" customFormat="1" ht="15" customHeight="1" thickBot="1" x14ac:dyDescent="0.3">
      <c r="B200" s="21" t="s">
        <v>199</v>
      </c>
      <c r="C200" s="2"/>
      <c r="D200" s="277">
        <f>D196-D198</f>
        <v>0</v>
      </c>
      <c r="E200" s="277">
        <f>E196-E198</f>
        <v>0</v>
      </c>
      <c r="F200" s="277">
        <f>F196-F198</f>
        <v>0</v>
      </c>
      <c r="G200" s="277">
        <f>G196-G198</f>
        <v>0</v>
      </c>
      <c r="H200" s="277">
        <f>H196-H198</f>
        <v>0</v>
      </c>
      <c r="I200" s="20"/>
      <c r="J200" s="267"/>
      <c r="K200" s="1"/>
      <c r="L200" s="1"/>
      <c r="M200" s="1"/>
      <c r="N200" s="1"/>
      <c r="O200" s="1"/>
      <c r="P200" s="1"/>
      <c r="Q200" s="1"/>
      <c r="R200" s="1"/>
      <c r="S200" s="1"/>
    </row>
    <row r="201" spans="2:19" s="4" customFormat="1" ht="15" customHeight="1" thickTop="1" x14ac:dyDescent="0.25">
      <c r="B201" s="21"/>
      <c r="C201" s="2"/>
      <c r="D201" s="44"/>
      <c r="E201" s="44"/>
      <c r="F201" s="44"/>
      <c r="G201" s="44"/>
      <c r="H201" s="44"/>
      <c r="I201" s="20"/>
      <c r="J201" s="3"/>
      <c r="K201" s="1"/>
      <c r="L201" s="1"/>
      <c r="M201" s="1"/>
      <c r="N201" s="1"/>
      <c r="O201" s="1"/>
      <c r="P201" s="1"/>
      <c r="Q201" s="1"/>
      <c r="R201" s="1"/>
      <c r="S201" s="1"/>
    </row>
  </sheetData>
  <sheetProtection algorithmName="SHA-512" hashValue="gMjp/DS5/RwnTUPT2moFSq8loHwAqGD4LiSWH+Dv2H77G6UpCrpqBAP6dS2WtlOIY8wAp91CH4CafwW2C6xU6Q==" saltValue="pfxy3UJNFol8G8g+mtmapA==" spinCount="100000" sheet="1" objects="1" scenarios="1" formatColumns="0" formatRows="0"/>
  <mergeCells count="2">
    <mergeCell ref="B5:J5"/>
    <mergeCell ref="B6:J6"/>
  </mergeCells>
  <conditionalFormatting sqref="D179:H179 D194:H194 D93:H99 D103:H110 D114:H118">
    <cfRule type="expression" dxfId="103" priority="25">
      <formula>#REF!=3</formula>
    </cfRule>
  </conditionalFormatting>
  <conditionalFormatting sqref="D20:H22">
    <cfRule type="expression" dxfId="102" priority="23">
      <formula>#REF!=3</formula>
    </cfRule>
  </conditionalFormatting>
  <conditionalFormatting sqref="D26:H28">
    <cfRule type="expression" dxfId="101" priority="14">
      <formula>#REF!=3</formula>
    </cfRule>
  </conditionalFormatting>
  <conditionalFormatting sqref="D32:H34">
    <cfRule type="expression" dxfId="100" priority="13">
      <formula>#REF!=3</formula>
    </cfRule>
  </conditionalFormatting>
  <conditionalFormatting sqref="D38:H43">
    <cfRule type="expression" dxfId="99" priority="12">
      <formula>#REF!=3</formula>
    </cfRule>
  </conditionalFormatting>
  <conditionalFormatting sqref="D47:H52">
    <cfRule type="expression" dxfId="98" priority="11">
      <formula>#REF!=3</formula>
    </cfRule>
  </conditionalFormatting>
  <conditionalFormatting sqref="D54:H54">
    <cfRule type="expression" dxfId="97" priority="10">
      <formula>#REF!=3</formula>
    </cfRule>
  </conditionalFormatting>
  <conditionalFormatting sqref="D58:H58">
    <cfRule type="expression" dxfId="96" priority="9">
      <formula>#REF!=3</formula>
    </cfRule>
  </conditionalFormatting>
  <conditionalFormatting sqref="D68:H68 D59:H66">
    <cfRule type="expression" dxfId="95" priority="8">
      <formula>#REF!=3</formula>
    </cfRule>
  </conditionalFormatting>
  <conditionalFormatting sqref="D84:H86 D77:H80 D72:H73">
    <cfRule type="expression" dxfId="94" priority="7">
      <formula>#REF!=3</formula>
    </cfRule>
  </conditionalFormatting>
  <conditionalFormatting sqref="D124:H136">
    <cfRule type="expression" dxfId="93" priority="6">
      <formula>#REF!=3</formula>
    </cfRule>
  </conditionalFormatting>
  <conditionalFormatting sqref="D142:H152">
    <cfRule type="expression" dxfId="92" priority="5">
      <formula>#REF!=3</formula>
    </cfRule>
  </conditionalFormatting>
  <conditionalFormatting sqref="D156:H177">
    <cfRule type="expression" dxfId="91" priority="4">
      <formula>#REF!=3</formula>
    </cfRule>
  </conditionalFormatting>
  <conditionalFormatting sqref="D181:H190">
    <cfRule type="expression" dxfId="90" priority="3">
      <formula>#REF!=3</formula>
    </cfRule>
  </conditionalFormatting>
  <conditionalFormatting sqref="D193:H193">
    <cfRule type="expression" dxfId="89" priority="2">
      <formula>#REF!=3</formula>
    </cfRule>
  </conditionalFormatting>
  <conditionalFormatting sqref="D198:H198">
    <cfRule type="expression" dxfId="88" priority="1">
      <formula>#REF!=3</formula>
    </cfRule>
  </conditionalFormatting>
  <printOptions horizontalCentered="1"/>
  <pageMargins left="0.5" right="0.25" top="0.5" bottom="0.25" header="0.5" footer="0.5"/>
  <pageSetup scale="50" orientation="portrait" r:id="rId1"/>
  <headerFooter alignWithMargins="0"/>
  <rowBreaks count="2" manualBreakCount="2">
    <brk id="90" min="1" max="9" man="1"/>
    <brk id="154" min="1" max="9"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B2:AQ203"/>
  <sheetViews>
    <sheetView view="pageBreakPreview" zoomScale="75" zoomScaleNormal="80" zoomScaleSheetLayoutView="75" workbookViewId="0">
      <pane xSplit="2" ySplit="16" topLeftCell="C17" activePane="bottomRight" state="frozen"/>
      <selection activeCell="D9" sqref="D9"/>
      <selection pane="topRight" activeCell="D9" sqref="D9"/>
      <selection pane="bottomLeft" activeCell="D9" sqref="D9"/>
      <selection pane="bottomRight" activeCell="D18" sqref="D18"/>
    </sheetView>
  </sheetViews>
  <sheetFormatPr defaultColWidth="9.140625" defaultRowHeight="15" customHeight="1" x14ac:dyDescent="0.25"/>
  <cols>
    <col min="1" max="1" width="2.7109375" style="1" customWidth="1"/>
    <col min="2" max="2" width="58.42578125" style="1" customWidth="1"/>
    <col min="3" max="3" width="2.7109375" style="2" customWidth="1"/>
    <col min="4" max="7" width="14.7109375" style="2" customWidth="1"/>
    <col min="8" max="8" width="40.7109375" style="2" customWidth="1"/>
    <col min="9" max="15" width="14.7109375" style="2" customWidth="1"/>
    <col min="16" max="24" width="9.140625" style="1" customWidth="1"/>
    <col min="25" max="29" width="9.7109375" style="4" customWidth="1"/>
    <col min="30" max="32" width="9.5703125" style="4" customWidth="1"/>
    <col min="33" max="42" width="9.140625" style="4" customWidth="1"/>
    <col min="43" max="43" width="9.85546875" style="4" bestFit="1" customWidth="1"/>
    <col min="44" max="45" width="9.85546875" style="1" bestFit="1" customWidth="1"/>
    <col min="46" max="47" width="11.5703125" style="1" bestFit="1" customWidth="1"/>
    <col min="48" max="16384" width="9.140625" style="1"/>
  </cols>
  <sheetData>
    <row r="2" spans="2:27" s="1" customFormat="1" ht="15" hidden="1" customHeight="1" x14ac:dyDescent="0.25">
      <c r="C2" s="2"/>
      <c r="D2" s="2"/>
      <c r="E2" s="2"/>
      <c r="F2" s="2"/>
      <c r="G2" s="2"/>
      <c r="H2" s="2"/>
      <c r="I2" s="2"/>
      <c r="J2" s="2"/>
      <c r="K2" s="2"/>
      <c r="L2" s="2"/>
      <c r="M2" s="2"/>
      <c r="N2" s="2"/>
      <c r="O2" s="2"/>
      <c r="Y2" s="4"/>
      <c r="Z2" s="4"/>
      <c r="AA2" s="4"/>
    </row>
    <row r="3" spans="2:27" s="1" customFormat="1" ht="15" hidden="1" customHeight="1" x14ac:dyDescent="0.25">
      <c r="C3" s="2"/>
      <c r="D3" s="2"/>
      <c r="E3" s="2"/>
      <c r="F3" s="2"/>
      <c r="G3" s="2"/>
      <c r="H3" s="2"/>
      <c r="I3" s="2"/>
      <c r="J3" s="2"/>
      <c r="K3" s="2"/>
      <c r="L3" s="2"/>
      <c r="M3" s="2"/>
      <c r="N3" s="2"/>
      <c r="O3" s="2"/>
      <c r="Y3" s="4"/>
      <c r="Z3" s="4"/>
      <c r="AA3" s="4"/>
    </row>
    <row r="4" spans="2:27" s="1" customFormat="1" ht="9.75" customHeight="1" x14ac:dyDescent="0.25">
      <c r="D4" s="2"/>
      <c r="E4" s="2"/>
      <c r="F4" s="2"/>
      <c r="G4" s="2"/>
      <c r="H4" s="2"/>
      <c r="I4" s="2"/>
      <c r="J4" s="2"/>
      <c r="K4" s="2"/>
      <c r="L4" s="2"/>
      <c r="M4" s="2"/>
      <c r="N4" s="2"/>
      <c r="O4" s="2"/>
      <c r="Y4" s="4"/>
      <c r="Z4" s="4"/>
      <c r="AA4" s="4"/>
    </row>
    <row r="5" spans="2:27" s="1" customFormat="1" ht="23.25" x14ac:dyDescent="0.25">
      <c r="B5" s="444" t="str">
        <f>Z_SchoolName</f>
        <v>Enter School Name Here</v>
      </c>
      <c r="C5" s="444"/>
      <c r="D5" s="444"/>
      <c r="E5" s="444"/>
      <c r="F5" s="444"/>
      <c r="G5" s="444"/>
      <c r="H5" s="444"/>
      <c r="I5" s="444" t="str">
        <f>Z_SchoolName</f>
        <v>Enter School Name Here</v>
      </c>
      <c r="J5" s="444"/>
      <c r="K5" s="444"/>
      <c r="L5" s="444"/>
      <c r="M5" s="444"/>
      <c r="N5" s="444"/>
      <c r="O5" s="444"/>
      <c r="Y5" s="4"/>
      <c r="Z5" s="4"/>
      <c r="AA5" s="4"/>
    </row>
    <row r="6" spans="2:27" s="1" customFormat="1" ht="21" x14ac:dyDescent="0.25">
      <c r="B6" s="445" t="s">
        <v>110</v>
      </c>
      <c r="C6" s="445"/>
      <c r="D6" s="445"/>
      <c r="E6" s="445"/>
      <c r="F6" s="445"/>
      <c r="G6" s="445"/>
      <c r="H6" s="445"/>
      <c r="I6" s="445" t="s">
        <v>110</v>
      </c>
      <c r="J6" s="445"/>
      <c r="K6" s="445"/>
      <c r="L6" s="445"/>
      <c r="M6" s="445"/>
      <c r="N6" s="445"/>
      <c r="O6" s="445"/>
      <c r="Y6" s="4"/>
      <c r="Z6" s="4"/>
      <c r="AA6" s="4"/>
    </row>
    <row r="7" spans="2:27" s="4" customFormat="1" ht="15" customHeight="1" x14ac:dyDescent="0.25">
      <c r="B7" s="5"/>
      <c r="C7" s="2"/>
      <c r="D7" s="7"/>
      <c r="E7" s="7"/>
      <c r="F7" s="7"/>
      <c r="G7" s="7"/>
      <c r="H7" s="7"/>
      <c r="I7" s="7"/>
      <c r="J7" s="7"/>
      <c r="K7" s="7"/>
      <c r="L7" s="7"/>
      <c r="M7" s="7"/>
      <c r="N7" s="7"/>
      <c r="O7" s="7"/>
      <c r="P7" s="1"/>
      <c r="Q7" s="1"/>
      <c r="R7" s="1"/>
      <c r="S7" s="1"/>
      <c r="T7" s="1"/>
      <c r="U7" s="1"/>
      <c r="V7" s="1"/>
      <c r="W7" s="1"/>
      <c r="X7" s="1"/>
    </row>
    <row r="8" spans="2:27" s="4" customFormat="1" ht="15" customHeight="1" x14ac:dyDescent="0.25">
      <c r="B8" s="197" t="str">
        <f>'Yearly Budget'!B8</f>
        <v>SUMMARY</v>
      </c>
      <c r="C8" s="8"/>
      <c r="D8" s="7"/>
      <c r="E8" s="7"/>
      <c r="F8" s="7"/>
      <c r="G8" s="7"/>
      <c r="H8" s="196" t="s">
        <v>114</v>
      </c>
      <c r="I8" s="7"/>
      <c r="J8" s="7"/>
      <c r="K8" s="7"/>
      <c r="L8" s="7"/>
      <c r="M8" s="7"/>
      <c r="N8" s="7"/>
      <c r="O8" s="7"/>
      <c r="P8" s="2"/>
      <c r="Q8" s="2"/>
      <c r="R8" s="2"/>
      <c r="S8" s="2"/>
      <c r="T8" s="2"/>
      <c r="U8" s="2"/>
      <c r="V8" s="2"/>
      <c r="W8" s="2"/>
      <c r="X8" s="2"/>
      <c r="Y8" s="9"/>
      <c r="Z8" s="9"/>
      <c r="AA8" s="9"/>
    </row>
    <row r="9" spans="2:27" s="4" customFormat="1" ht="15" customHeight="1" x14ac:dyDescent="0.25">
      <c r="B9" s="10" t="str">
        <f>'Yearly Budget'!B9</f>
        <v>Total Revenue</v>
      </c>
      <c r="C9" s="11"/>
      <c r="D9" s="192">
        <f>D90</f>
        <v>0</v>
      </c>
      <c r="E9" s="192">
        <f>E90</f>
        <v>0</v>
      </c>
      <c r="F9" s="192">
        <f>F90</f>
        <v>0</v>
      </c>
      <c r="G9" s="192">
        <f>G90</f>
        <v>0</v>
      </c>
      <c r="H9" s="267"/>
      <c r="I9" s="192">
        <f t="shared" ref="I9:N9" si="0">I90</f>
        <v>0</v>
      </c>
      <c r="J9" s="192">
        <f t="shared" si="0"/>
        <v>0</v>
      </c>
      <c r="K9" s="192">
        <f>I9-J9</f>
        <v>0</v>
      </c>
      <c r="L9" s="192">
        <f t="shared" si="0"/>
        <v>0</v>
      </c>
      <c r="M9" s="192">
        <f>I9-L9</f>
        <v>0</v>
      </c>
      <c r="N9" s="192">
        <f t="shared" si="0"/>
        <v>0</v>
      </c>
      <c r="O9" s="233">
        <f>IF($N$9&gt;0,SUM(I9-N9),0)</f>
        <v>0</v>
      </c>
      <c r="P9" s="1"/>
      <c r="Q9" s="1"/>
      <c r="R9" s="1"/>
      <c r="S9" s="1"/>
      <c r="T9" s="1"/>
      <c r="U9" s="1"/>
      <c r="V9" s="1"/>
      <c r="W9" s="1"/>
      <c r="X9" s="1"/>
      <c r="Y9" s="9"/>
      <c r="Z9" s="9"/>
      <c r="AA9" s="9"/>
    </row>
    <row r="10" spans="2:27" s="4" customFormat="1" ht="15" customHeight="1" x14ac:dyDescent="0.25">
      <c r="B10" s="10" t="str">
        <f>'Yearly Budget'!B10</f>
        <v>Total Expenses</v>
      </c>
      <c r="C10" s="11"/>
      <c r="D10" s="192">
        <f>D197</f>
        <v>0</v>
      </c>
      <c r="E10" s="192">
        <f>E197</f>
        <v>0</v>
      </c>
      <c r="F10" s="192">
        <f>F197</f>
        <v>0</v>
      </c>
      <c r="G10" s="192">
        <f>G197</f>
        <v>0</v>
      </c>
      <c r="H10" s="267"/>
      <c r="I10" s="192">
        <f t="shared" ref="I10:N10" si="1">I197</f>
        <v>0</v>
      </c>
      <c r="J10" s="192">
        <f t="shared" si="1"/>
        <v>0</v>
      </c>
      <c r="K10" s="192">
        <f>I10-J10</f>
        <v>0</v>
      </c>
      <c r="L10" s="192">
        <f t="shared" si="1"/>
        <v>0</v>
      </c>
      <c r="M10" s="192">
        <f t="shared" ref="M10:M13" si="2">I10-L10</f>
        <v>0</v>
      </c>
      <c r="N10" s="192">
        <f t="shared" si="1"/>
        <v>0</v>
      </c>
      <c r="O10" s="233">
        <f t="shared" ref="O10:O13" si="3">IF($N$9&gt;0,SUM(I10-N10),0)</f>
        <v>0</v>
      </c>
      <c r="P10" s="1"/>
      <c r="Q10" s="1"/>
      <c r="R10" s="1"/>
      <c r="S10" s="1"/>
      <c r="T10" s="1"/>
      <c r="U10" s="1"/>
      <c r="V10" s="1"/>
      <c r="W10" s="1"/>
      <c r="X10" s="1"/>
      <c r="Y10" s="9"/>
      <c r="Z10" s="9"/>
      <c r="AA10" s="9"/>
    </row>
    <row r="11" spans="2:27" s="4" customFormat="1" ht="15" customHeight="1" x14ac:dyDescent="0.25">
      <c r="B11" s="10" t="str">
        <f>'Yearly Budget'!B11</f>
        <v>Net Income</v>
      </c>
      <c r="C11" s="11"/>
      <c r="D11" s="192">
        <f t="shared" ref="D11:N11" si="4">D9-D10</f>
        <v>0</v>
      </c>
      <c r="E11" s="192">
        <f t="shared" si="4"/>
        <v>0</v>
      </c>
      <c r="F11" s="192">
        <f t="shared" si="4"/>
        <v>0</v>
      </c>
      <c r="G11" s="192">
        <f t="shared" si="4"/>
        <v>0</v>
      </c>
      <c r="H11" s="267"/>
      <c r="I11" s="192">
        <f t="shared" si="4"/>
        <v>0</v>
      </c>
      <c r="J11" s="192">
        <f t="shared" si="4"/>
        <v>0</v>
      </c>
      <c r="K11" s="192">
        <f t="shared" ref="K11:K13" si="5">I11-J11</f>
        <v>0</v>
      </c>
      <c r="L11" s="192">
        <f t="shared" si="4"/>
        <v>0</v>
      </c>
      <c r="M11" s="192">
        <f t="shared" si="2"/>
        <v>0</v>
      </c>
      <c r="N11" s="192">
        <f t="shared" si="4"/>
        <v>0</v>
      </c>
      <c r="O11" s="233">
        <f t="shared" si="3"/>
        <v>0</v>
      </c>
      <c r="P11" s="1"/>
      <c r="Q11" s="1"/>
      <c r="R11" s="1"/>
      <c r="S11" s="1"/>
      <c r="T11" s="1"/>
      <c r="U11" s="1"/>
      <c r="V11" s="1"/>
      <c r="W11" s="1"/>
      <c r="X11" s="1"/>
      <c r="Y11" s="9"/>
      <c r="Z11" s="9"/>
      <c r="AA11" s="9"/>
    </row>
    <row r="12" spans="2:27" s="4" customFormat="1" ht="15" customHeight="1" x14ac:dyDescent="0.25">
      <c r="B12" s="10" t="str">
        <f>'Yearly Budget'!B12</f>
        <v>Revenue Per Pupil</v>
      </c>
      <c r="C12" s="11"/>
      <c r="D12" s="192">
        <f>IFERROR(IF(X_Enrollment_Q1&gt;0,D9/X_Enrollment_Q1,0),0)</f>
        <v>0</v>
      </c>
      <c r="E12" s="192">
        <f>IFERROR(IF(X_Enrollment_Q2&gt;0,E9/X_Enrollment_Q2,0),0)</f>
        <v>0</v>
      </c>
      <c r="F12" s="192">
        <f>IFERROR(IF(X_Enrollment_Q3&gt;0,F9/X_Enrollment_Q3,0),0)</f>
        <v>0</v>
      </c>
      <c r="G12" s="192">
        <f>IFERROR(IF(X_Enrollment_Q4&gt;0,G9/X_Enrollment_Q4,0),0)</f>
        <v>0</v>
      </c>
      <c r="H12" s="267"/>
      <c r="I12" s="221">
        <f>IFERROR(IF(X_Enrollment_Q4&gt;0,I9/X_Enrollment_Q4,
IF(X_Enrollment_Q3&gt;0,I9/X_Enrollment_Q3,
IF(X_Enrollment_Q2&gt;0,I9/X_Enrollment_Q2,
X_Enrollment_Q1))),0)</f>
        <v>0</v>
      </c>
      <c r="J12" s="221">
        <f>IFERROR(IF(X_Enrollment_CB&gt;0,SUM(J9/X_Enrollment_CB),SUM(J9/X_Enrollment_OB)),0)</f>
        <v>0</v>
      </c>
      <c r="K12" s="192">
        <f t="shared" si="5"/>
        <v>0</v>
      </c>
      <c r="L12" s="221">
        <f>IFERROR(IF(X_Enrollment_OB&gt;0,L9/X_Enrollment_OB,0),0)</f>
        <v>0</v>
      </c>
      <c r="M12" s="192">
        <f t="shared" si="2"/>
        <v>0</v>
      </c>
      <c r="N12" s="221">
        <f>IFERROR(IF(X_Enrollment_PY&gt;0,N9/X_Enrollment_PY,0),0)</f>
        <v>0</v>
      </c>
      <c r="O12" s="233">
        <f t="shared" si="3"/>
        <v>0</v>
      </c>
      <c r="P12" s="1"/>
      <c r="Q12" s="1"/>
      <c r="R12" s="1"/>
      <c r="S12" s="1"/>
      <c r="T12" s="1"/>
      <c r="U12" s="1"/>
      <c r="V12" s="1"/>
      <c r="W12" s="1"/>
      <c r="X12" s="1"/>
      <c r="Y12" s="9"/>
      <c r="Z12" s="9"/>
      <c r="AA12" s="9"/>
    </row>
    <row r="13" spans="2:27" s="4" customFormat="1" ht="15" customHeight="1" x14ac:dyDescent="0.25">
      <c r="B13" s="198" t="str">
        <f>'Yearly Budget'!B13</f>
        <v>Expenses Per Pupil</v>
      </c>
      <c r="C13" s="15"/>
      <c r="D13" s="192">
        <f>IFERROR(IF(X_Enrollment_Q1&gt;0,D10/X_Enrollment_Q1,0),0)</f>
        <v>0</v>
      </c>
      <c r="E13" s="192">
        <f>IFERROR(IF(X_Enrollment_Q2&gt;0,E10/X_Enrollment_Q2,0),0)</f>
        <v>0</v>
      </c>
      <c r="F13" s="192">
        <f>IFERROR(IF(X_Enrollment_Q3&gt;0,F10/X_Enrollment_Q3,0),0)</f>
        <v>0</v>
      </c>
      <c r="G13" s="192">
        <f>IFERROR(IF(X_Enrollment_Q4&gt;0,G10/X_Enrollment_Q4,0),0)</f>
        <v>0</v>
      </c>
      <c r="H13" s="267"/>
      <c r="I13" s="221">
        <f>IFERROR(IF(X_Enrollment_Q4&gt;0,I10/X_Enrollment_Q4,
IF(X_Enrollment_Q3&gt;0,I10/X_Enrollment_Q3,
IF(X_Enrollment_Q2&gt;0,I10/X_Enrollment_Q2,
X_Enrollment_Q1))),0)</f>
        <v>0</v>
      </c>
      <c r="J13" s="221">
        <f>IFERROR(IF(X_Enrollment_CB&gt;0,SUM(J10/X_Enrollment_CB),SUM(J10/X_Enrollment_OB)),0)</f>
        <v>0</v>
      </c>
      <c r="K13" s="192">
        <f t="shared" si="5"/>
        <v>0</v>
      </c>
      <c r="L13" s="221">
        <f>IFERROR(IF(X_Enrollment_OB&gt;0,L10/X_Enrollment_OB,0),0)</f>
        <v>0</v>
      </c>
      <c r="M13" s="192">
        <f t="shared" si="2"/>
        <v>0</v>
      </c>
      <c r="N13" s="221">
        <f>IFERROR(IF(X_Enrollment_PY&gt;0,N10/X_Enrollment_PY,0),0)</f>
        <v>0</v>
      </c>
      <c r="O13" s="233">
        <f t="shared" si="3"/>
        <v>0</v>
      </c>
      <c r="P13" s="1"/>
      <c r="Q13" s="1"/>
      <c r="R13" s="1"/>
      <c r="S13" s="1"/>
      <c r="T13" s="1"/>
      <c r="U13" s="1"/>
      <c r="V13" s="1"/>
      <c r="W13" s="1"/>
      <c r="X13" s="1"/>
      <c r="Y13" s="9"/>
      <c r="Z13" s="9"/>
      <c r="AA13" s="9"/>
    </row>
    <row r="14" spans="2:27" s="4" customFormat="1" ht="15" customHeight="1" x14ac:dyDescent="0.25">
      <c r="B14" s="452"/>
      <c r="C14" s="2"/>
      <c r="D14" s="2"/>
      <c r="E14" s="2"/>
      <c r="F14" s="2"/>
      <c r="G14" s="2"/>
      <c r="H14" s="267"/>
      <c r="I14" s="2"/>
      <c r="J14" s="2"/>
      <c r="K14" s="2"/>
      <c r="L14" s="2"/>
      <c r="M14" s="2"/>
      <c r="N14" s="2"/>
      <c r="O14" s="2"/>
      <c r="P14" s="1"/>
      <c r="Q14" s="1"/>
      <c r="R14" s="1"/>
      <c r="S14" s="1"/>
      <c r="T14" s="1"/>
      <c r="U14" s="1"/>
      <c r="V14" s="1"/>
      <c r="W14" s="1"/>
      <c r="X14" s="1"/>
      <c r="Y14" s="9"/>
      <c r="Z14" s="9"/>
      <c r="AA14" s="9"/>
    </row>
    <row r="15" spans="2:27" s="4" customFormat="1" ht="15.75" x14ac:dyDescent="0.25">
      <c r="B15" s="453"/>
      <c r="C15" s="2"/>
      <c r="D15" s="454" t="s">
        <v>291</v>
      </c>
      <c r="E15" s="455"/>
      <c r="F15" s="455"/>
      <c r="G15" s="456"/>
      <c r="H15" s="267"/>
      <c r="I15" s="457" t="s">
        <v>108</v>
      </c>
      <c r="J15" s="458"/>
      <c r="K15" s="458"/>
      <c r="L15" s="458"/>
      <c r="M15" s="458"/>
      <c r="N15" s="458"/>
      <c r="O15" s="459"/>
      <c r="P15" s="1"/>
      <c r="Q15" s="1"/>
      <c r="R15" s="1"/>
      <c r="S15" s="1"/>
      <c r="T15" s="1"/>
      <c r="U15" s="1"/>
      <c r="V15" s="1"/>
      <c r="W15" s="1"/>
      <c r="X15" s="1"/>
      <c r="Y15" s="9"/>
      <c r="Z15" s="9"/>
      <c r="AA15" s="9"/>
    </row>
    <row r="16" spans="2:27" s="4" customFormat="1" ht="31.5" x14ac:dyDescent="0.25">
      <c r="B16" s="453"/>
      <c r="C16" s="2"/>
      <c r="D16" s="194" t="s">
        <v>244</v>
      </c>
      <c r="E16" s="194" t="s">
        <v>245</v>
      </c>
      <c r="F16" s="194" t="s">
        <v>246</v>
      </c>
      <c r="G16" s="195" t="s">
        <v>247</v>
      </c>
      <c r="H16" s="267"/>
      <c r="I16" s="194" t="s">
        <v>296</v>
      </c>
      <c r="J16" s="224" t="s">
        <v>216</v>
      </c>
      <c r="K16" s="223" t="s">
        <v>46</v>
      </c>
      <c r="L16" s="225" t="s">
        <v>217</v>
      </c>
      <c r="M16" s="222" t="s">
        <v>46</v>
      </c>
      <c r="N16" s="225" t="s">
        <v>218</v>
      </c>
      <c r="O16" s="222" t="s">
        <v>46</v>
      </c>
      <c r="P16" s="1"/>
      <c r="Q16" s="1"/>
      <c r="R16" s="1"/>
      <c r="S16" s="1"/>
      <c r="T16" s="1"/>
      <c r="U16" s="1"/>
      <c r="V16" s="1"/>
      <c r="W16" s="1"/>
      <c r="X16" s="1"/>
      <c r="Y16" s="9"/>
      <c r="Z16" s="9"/>
      <c r="AA16" s="9"/>
    </row>
    <row r="17" spans="2:24" s="4" customFormat="1" ht="15" customHeight="1" x14ac:dyDescent="0.25">
      <c r="B17" s="16"/>
      <c r="C17" s="17"/>
      <c r="D17" s="17"/>
      <c r="E17" s="17"/>
      <c r="F17" s="17"/>
      <c r="G17" s="17"/>
      <c r="H17" s="364"/>
      <c r="I17" s="17"/>
      <c r="J17" s="17"/>
      <c r="K17" s="17"/>
      <c r="L17" s="17"/>
      <c r="M17" s="17"/>
      <c r="N17" s="17"/>
      <c r="O17" s="17"/>
    </row>
    <row r="18" spans="2:24" s="4" customFormat="1" ht="15" customHeight="1" x14ac:dyDescent="0.25">
      <c r="B18" s="199" t="str">
        <f>'Yearly Budget'!B18</f>
        <v>REVENUE</v>
      </c>
      <c r="C18" s="2"/>
      <c r="D18" s="19"/>
      <c r="E18" s="19"/>
      <c r="F18" s="19"/>
      <c r="G18" s="19"/>
      <c r="H18" s="267"/>
      <c r="I18" s="19"/>
      <c r="J18" s="19"/>
      <c r="K18" s="19"/>
      <c r="L18" s="19"/>
      <c r="M18" s="19"/>
      <c r="N18" s="19"/>
      <c r="O18" s="19"/>
      <c r="P18" s="1"/>
      <c r="Q18" s="1"/>
      <c r="R18" s="1"/>
      <c r="S18" s="1"/>
      <c r="T18" s="1"/>
      <c r="U18" s="1"/>
      <c r="V18" s="1"/>
      <c r="W18" s="1"/>
      <c r="X18" s="1"/>
    </row>
    <row r="19" spans="2:24" s="4" customFormat="1" ht="15" customHeight="1" x14ac:dyDescent="0.25">
      <c r="B19" s="21" t="str">
        <f>'Yearly Budget'!B19</f>
        <v>1000 - LOCAL TAXES</v>
      </c>
      <c r="C19" s="1"/>
      <c r="D19" s="19"/>
      <c r="E19" s="19"/>
      <c r="F19" s="19"/>
      <c r="G19" s="19"/>
      <c r="H19" s="267"/>
      <c r="I19" s="19"/>
      <c r="J19" s="49"/>
      <c r="K19" s="19"/>
      <c r="L19" s="49"/>
      <c r="M19" s="19"/>
      <c r="N19" s="49"/>
      <c r="O19" s="19"/>
      <c r="P19" s="1"/>
      <c r="Q19" s="1"/>
      <c r="R19" s="1"/>
      <c r="S19" s="1"/>
      <c r="T19" s="1"/>
      <c r="U19" s="1"/>
      <c r="V19" s="1"/>
      <c r="W19" s="1"/>
      <c r="X19" s="1"/>
    </row>
    <row r="20" spans="2:24" s="4" customFormat="1" ht="15" customHeight="1" x14ac:dyDescent="0.25">
      <c r="B20" s="23" t="str">
        <f>'Yearly Budget'!B20</f>
        <v>1100 - Local Property Tax</v>
      </c>
      <c r="C20" s="1"/>
      <c r="D20" s="334">
        <v>0</v>
      </c>
      <c r="E20" s="334">
        <v>0</v>
      </c>
      <c r="F20" s="334">
        <v>0</v>
      </c>
      <c r="G20" s="334">
        <v>0</v>
      </c>
      <c r="H20" s="267"/>
      <c r="I20" s="49">
        <f>SUM(D20:G20)</f>
        <v>0</v>
      </c>
      <c r="J20" s="49">
        <f>IF('Yearly Budget'!$G$9&gt;0,'Yearly Budget'!G20,'Yearly Budget'!F20)</f>
        <v>0</v>
      </c>
      <c r="K20" s="49">
        <f>IF($J$9&gt;0,SUM(I20-J20),0)</f>
        <v>0</v>
      </c>
      <c r="L20" s="49">
        <f>'Yearly Budget'!F20</f>
        <v>0</v>
      </c>
      <c r="M20" s="49">
        <f>IF($L$9&gt;0,SUM(I20-L20),0)</f>
        <v>0</v>
      </c>
      <c r="N20" s="49">
        <f>'Yearly Budget'!D20</f>
        <v>0</v>
      </c>
      <c r="O20" s="49">
        <f>IF($N$9&gt;0,SUM(I20-N20),0)</f>
        <v>0</v>
      </c>
      <c r="P20" s="1"/>
      <c r="Q20" s="1"/>
      <c r="R20" s="1"/>
      <c r="S20" s="1"/>
      <c r="T20" s="1"/>
      <c r="U20" s="1"/>
      <c r="V20" s="1"/>
      <c r="W20" s="1"/>
      <c r="X20" s="1"/>
    </row>
    <row r="21" spans="2:24" s="4" customFormat="1" ht="15" customHeight="1" x14ac:dyDescent="0.25">
      <c r="B21" s="23" t="str">
        <f>'Yearly Budget'!B21</f>
        <v>1900 - Other Local Taxes</v>
      </c>
      <c r="C21" s="1"/>
      <c r="D21" s="334">
        <v>0</v>
      </c>
      <c r="E21" s="334">
        <v>0</v>
      </c>
      <c r="F21" s="334">
        <v>0</v>
      </c>
      <c r="G21" s="334">
        <v>0</v>
      </c>
      <c r="H21" s="267"/>
      <c r="I21" s="49">
        <f t="shared" ref="I21:I22" si="6">SUM(D21:G21)</f>
        <v>0</v>
      </c>
      <c r="J21" s="49">
        <f>IF('Yearly Budget'!$G$9&gt;0,'Yearly Budget'!G21,'Yearly Budget'!F21)</f>
        <v>0</v>
      </c>
      <c r="K21" s="49">
        <f t="shared" ref="K21:K22" si="7">IF($J$9&gt;0,SUM(I21-J21),0)</f>
        <v>0</v>
      </c>
      <c r="L21" s="49">
        <f>'Yearly Budget'!F21</f>
        <v>0</v>
      </c>
      <c r="M21" s="49">
        <f t="shared" ref="M21:M22" si="8">IF($L$9&gt;0,SUM(I21-L21),0)</f>
        <v>0</v>
      </c>
      <c r="N21" s="49">
        <f>'Yearly Budget'!D21</f>
        <v>0</v>
      </c>
      <c r="O21" s="49">
        <f t="shared" ref="O21:O22" si="9">IF($N$9&gt;0,SUM(I21-N21),0)</f>
        <v>0</v>
      </c>
      <c r="P21" s="1"/>
      <c r="Q21" s="1"/>
      <c r="R21" s="1"/>
      <c r="S21" s="1"/>
      <c r="T21" s="1"/>
      <c r="U21" s="1"/>
      <c r="V21" s="1"/>
      <c r="W21" s="1"/>
      <c r="X21" s="1"/>
    </row>
    <row r="22" spans="2:24" s="4" customFormat="1" ht="15" customHeight="1" x14ac:dyDescent="0.25">
      <c r="B22" s="23" t="str">
        <f>'Yearly Budget'!B22</f>
        <v>Custom LOCAL TAXES</v>
      </c>
      <c r="C22" s="1"/>
      <c r="D22" s="334">
        <v>0</v>
      </c>
      <c r="E22" s="334">
        <v>0</v>
      </c>
      <c r="F22" s="334">
        <v>0</v>
      </c>
      <c r="G22" s="334">
        <v>0</v>
      </c>
      <c r="H22" s="267"/>
      <c r="I22" s="49">
        <f t="shared" si="6"/>
        <v>0</v>
      </c>
      <c r="J22" s="49">
        <f>IF('Yearly Budget'!$G$9&gt;0,'Yearly Budget'!G22,'Yearly Budget'!F22)</f>
        <v>0</v>
      </c>
      <c r="K22" s="49">
        <f t="shared" si="7"/>
        <v>0</v>
      </c>
      <c r="L22" s="49">
        <f>'Yearly Budget'!F22</f>
        <v>0</v>
      </c>
      <c r="M22" s="49">
        <f t="shared" si="8"/>
        <v>0</v>
      </c>
      <c r="N22" s="49">
        <f>'Yearly Budget'!D22</f>
        <v>0</v>
      </c>
      <c r="O22" s="49">
        <f t="shared" si="9"/>
        <v>0</v>
      </c>
      <c r="P22" s="1"/>
      <c r="Q22" s="1"/>
      <c r="R22" s="1"/>
      <c r="S22" s="1"/>
      <c r="T22" s="1"/>
      <c r="U22" s="1"/>
      <c r="V22" s="1"/>
      <c r="W22" s="1"/>
      <c r="X22" s="1"/>
    </row>
    <row r="23" spans="2:24" s="4" customFormat="1" ht="15" customHeight="1" thickBot="1" x14ac:dyDescent="0.3">
      <c r="B23" s="21" t="str">
        <f>'Yearly Budget'!B23</f>
        <v>TOTAL LOCAL TAXES</v>
      </c>
      <c r="C23" s="1"/>
      <c r="D23" s="52">
        <f t="shared" ref="D23:O23" si="10">SUM(D20:D22)</f>
        <v>0</v>
      </c>
      <c r="E23" s="52">
        <f t="shared" si="10"/>
        <v>0</v>
      </c>
      <c r="F23" s="52">
        <f t="shared" si="10"/>
        <v>0</v>
      </c>
      <c r="G23" s="52">
        <f t="shared" si="10"/>
        <v>0</v>
      </c>
      <c r="H23" s="267"/>
      <c r="I23" s="52">
        <f t="shared" si="10"/>
        <v>0</v>
      </c>
      <c r="J23" s="52">
        <f t="shared" si="10"/>
        <v>0</v>
      </c>
      <c r="K23" s="52">
        <f t="shared" si="10"/>
        <v>0</v>
      </c>
      <c r="L23" s="52">
        <f t="shared" si="10"/>
        <v>0</v>
      </c>
      <c r="M23" s="52">
        <f t="shared" si="10"/>
        <v>0</v>
      </c>
      <c r="N23" s="52">
        <f t="shared" si="10"/>
        <v>0</v>
      </c>
      <c r="O23" s="52">
        <f t="shared" si="10"/>
        <v>0</v>
      </c>
      <c r="P23" s="1"/>
      <c r="Q23" s="1"/>
      <c r="R23" s="1"/>
      <c r="S23" s="1"/>
      <c r="T23" s="1"/>
      <c r="U23" s="1"/>
      <c r="V23" s="1"/>
      <c r="W23" s="1"/>
      <c r="X23" s="1"/>
    </row>
    <row r="24" spans="2:24" s="4" customFormat="1" ht="6" customHeight="1" thickTop="1" x14ac:dyDescent="0.25">
      <c r="B24" s="23"/>
      <c r="C24" s="1"/>
      <c r="D24" s="19"/>
      <c r="E24" s="19"/>
      <c r="F24" s="19"/>
      <c r="G24" s="19"/>
      <c r="H24" s="267"/>
      <c r="I24" s="19"/>
      <c r="J24" s="19"/>
      <c r="K24" s="19"/>
      <c r="L24" s="19"/>
      <c r="M24" s="19"/>
      <c r="N24" s="19"/>
      <c r="O24" s="19"/>
      <c r="P24" s="1"/>
      <c r="Q24" s="1"/>
      <c r="R24" s="1"/>
      <c r="S24" s="1"/>
      <c r="T24" s="1"/>
      <c r="U24" s="1"/>
      <c r="V24" s="1"/>
      <c r="W24" s="1"/>
      <c r="X24" s="1"/>
    </row>
    <row r="25" spans="2:24" s="4" customFormat="1" ht="15" customHeight="1" x14ac:dyDescent="0.25">
      <c r="B25" s="21" t="str">
        <f>'Yearly Budget'!B25</f>
        <v>2000 - LOCAL SUPPORT - NON-TAX</v>
      </c>
      <c r="C25" s="1"/>
      <c r="D25" s="19"/>
      <c r="E25" s="19"/>
      <c r="F25" s="19"/>
      <c r="G25" s="19"/>
      <c r="H25" s="267"/>
      <c r="I25" s="19"/>
      <c r="J25" s="19"/>
      <c r="K25" s="19"/>
      <c r="L25" s="19"/>
      <c r="M25" s="19"/>
      <c r="N25" s="19"/>
      <c r="O25" s="19"/>
      <c r="P25" s="1"/>
      <c r="Q25" s="1"/>
      <c r="R25" s="1"/>
      <c r="S25" s="1"/>
      <c r="T25" s="1"/>
      <c r="U25" s="1"/>
      <c r="V25" s="1"/>
      <c r="W25" s="1"/>
      <c r="X25" s="1"/>
    </row>
    <row r="26" spans="2:24" s="4" customFormat="1" ht="15" customHeight="1" x14ac:dyDescent="0.25">
      <c r="B26" s="23" t="str">
        <f>'Yearly Budget'!B26</f>
        <v xml:space="preserve">2200 - Sale Of Goods, Supplies, &amp; Services - Unassigned </v>
      </c>
      <c r="C26" s="1"/>
      <c r="D26" s="334">
        <v>0</v>
      </c>
      <c r="E26" s="334">
        <v>0</v>
      </c>
      <c r="F26" s="334">
        <v>0</v>
      </c>
      <c r="G26" s="334">
        <v>0</v>
      </c>
      <c r="H26" s="267"/>
      <c r="I26" s="49">
        <f>SUM(D26:G26)</f>
        <v>0</v>
      </c>
      <c r="J26" s="49">
        <f>IF('Yearly Budget'!$G$9&gt;0,'Yearly Budget'!G26,'Yearly Budget'!F26)</f>
        <v>0</v>
      </c>
      <c r="K26" s="49">
        <f>IF($J$9&gt;0,SUM(I26-J26),0)</f>
        <v>0</v>
      </c>
      <c r="L26" s="49">
        <f>'Yearly Budget'!F26</f>
        <v>0</v>
      </c>
      <c r="M26" s="49">
        <f>IF($L$9&gt;0,SUM(I26-L26),0)</f>
        <v>0</v>
      </c>
      <c r="N26" s="49">
        <f>'Yearly Budget'!D26</f>
        <v>0</v>
      </c>
      <c r="O26" s="49">
        <f>IF($N$9&gt;0,SUM(I26-N26),0)</f>
        <v>0</v>
      </c>
      <c r="P26" s="1"/>
      <c r="Q26" s="1"/>
      <c r="R26" s="1"/>
      <c r="S26" s="1"/>
      <c r="T26" s="1"/>
      <c r="U26" s="1"/>
      <c r="V26" s="1"/>
      <c r="W26" s="1"/>
      <c r="X26" s="1"/>
    </row>
    <row r="27" spans="2:24" s="4" customFormat="1" ht="15" customHeight="1" x14ac:dyDescent="0.25">
      <c r="B27" s="23" t="str">
        <f>'Yearly Budget'!B27</f>
        <v xml:space="preserve">2500 - Gifts Grants, and Donations (Local)   </v>
      </c>
      <c r="C27" s="1"/>
      <c r="D27" s="334">
        <v>0</v>
      </c>
      <c r="E27" s="334">
        <v>0</v>
      </c>
      <c r="F27" s="334">
        <v>0</v>
      </c>
      <c r="G27" s="334">
        <v>0</v>
      </c>
      <c r="H27" s="267"/>
      <c r="I27" s="49">
        <f>SUM(D27:G27)</f>
        <v>0</v>
      </c>
      <c r="J27" s="49">
        <f>IF('Yearly Budget'!$G$9&gt;0,'Yearly Budget'!G27,'Yearly Budget'!F27)</f>
        <v>0</v>
      </c>
      <c r="K27" s="49">
        <f>IF($J$9&gt;0,SUM(I27-J27),0)</f>
        <v>0</v>
      </c>
      <c r="L27" s="49">
        <f>'Yearly Budget'!F27</f>
        <v>0</v>
      </c>
      <c r="M27" s="49">
        <f>IF($L$9&gt;0,SUM(I27-L27),0)</f>
        <v>0</v>
      </c>
      <c r="N27" s="49">
        <f>'Yearly Budget'!D27</f>
        <v>0</v>
      </c>
      <c r="O27" s="49">
        <f>IF($N$9&gt;0,SUM(I27-N27),0)</f>
        <v>0</v>
      </c>
      <c r="P27" s="1"/>
      <c r="Q27" s="1"/>
      <c r="R27" s="1"/>
      <c r="S27" s="1"/>
      <c r="T27" s="1"/>
      <c r="U27" s="1"/>
      <c r="V27" s="1"/>
      <c r="W27" s="1"/>
      <c r="X27" s="1"/>
    </row>
    <row r="28" spans="2:24" s="4" customFormat="1" ht="15" customHeight="1" x14ac:dyDescent="0.25">
      <c r="B28" s="23" t="str">
        <f>'Yearly Budget'!B28</f>
        <v>Custom LOCAL SUPPORT - NON-TAX</v>
      </c>
      <c r="C28" s="1"/>
      <c r="D28" s="334">
        <v>0</v>
      </c>
      <c r="E28" s="334">
        <v>0</v>
      </c>
      <c r="F28" s="334">
        <v>0</v>
      </c>
      <c r="G28" s="334">
        <v>0</v>
      </c>
      <c r="H28" s="267"/>
      <c r="I28" s="49">
        <f>SUM(D28:G28)</f>
        <v>0</v>
      </c>
      <c r="J28" s="49">
        <f>IF('Yearly Budget'!$G$9&gt;0,'Yearly Budget'!G28,'Yearly Budget'!F28)</f>
        <v>0</v>
      </c>
      <c r="K28" s="49">
        <f>IF($J$9&gt;0,SUM(I28-J28),0)</f>
        <v>0</v>
      </c>
      <c r="L28" s="49">
        <f>'Yearly Budget'!F28</f>
        <v>0</v>
      </c>
      <c r="M28" s="49">
        <f>IF($L$9&gt;0,SUM(I28-L28),0)</f>
        <v>0</v>
      </c>
      <c r="N28" s="49">
        <f>'Yearly Budget'!D28</f>
        <v>0</v>
      </c>
      <c r="O28" s="49">
        <f>IF($N$9&gt;0,SUM(I28-N28),0)</f>
        <v>0</v>
      </c>
      <c r="P28" s="1"/>
      <c r="Q28" s="1"/>
      <c r="R28" s="1"/>
      <c r="S28" s="1"/>
      <c r="T28" s="1"/>
      <c r="U28" s="1"/>
      <c r="V28" s="1"/>
      <c r="W28" s="1"/>
      <c r="X28" s="1"/>
    </row>
    <row r="29" spans="2:24" s="4" customFormat="1" ht="15" customHeight="1" thickBot="1" x14ac:dyDescent="0.3">
      <c r="B29" s="21" t="str">
        <f>'Yearly Budget'!B29</f>
        <v>TOTAL LOCAL SUPPORT - NON-TAX</v>
      </c>
      <c r="C29" s="1"/>
      <c r="D29" s="52">
        <f t="shared" ref="D29:O29" si="11">SUM(D26:D28)</f>
        <v>0</v>
      </c>
      <c r="E29" s="52">
        <f t="shared" si="11"/>
        <v>0</v>
      </c>
      <c r="F29" s="52">
        <f t="shared" si="11"/>
        <v>0</v>
      </c>
      <c r="G29" s="52">
        <f t="shared" si="11"/>
        <v>0</v>
      </c>
      <c r="H29" s="267"/>
      <c r="I29" s="52">
        <f t="shared" si="11"/>
        <v>0</v>
      </c>
      <c r="J29" s="52">
        <f t="shared" si="11"/>
        <v>0</v>
      </c>
      <c r="K29" s="52">
        <f t="shared" si="11"/>
        <v>0</v>
      </c>
      <c r="L29" s="52">
        <f t="shared" si="11"/>
        <v>0</v>
      </c>
      <c r="M29" s="52">
        <f t="shared" si="11"/>
        <v>0</v>
      </c>
      <c r="N29" s="52">
        <f t="shared" si="11"/>
        <v>0</v>
      </c>
      <c r="O29" s="52">
        <f t="shared" si="11"/>
        <v>0</v>
      </c>
      <c r="P29" s="1"/>
      <c r="Q29" s="1"/>
      <c r="R29" s="1"/>
      <c r="S29" s="1"/>
      <c r="T29" s="1"/>
      <c r="U29" s="1"/>
      <c r="V29" s="1"/>
      <c r="W29" s="1"/>
      <c r="X29" s="1"/>
    </row>
    <row r="30" spans="2:24" s="4" customFormat="1" ht="6" customHeight="1" thickTop="1" x14ac:dyDescent="0.25">
      <c r="B30" s="23"/>
      <c r="C30" s="1"/>
      <c r="D30" s="19"/>
      <c r="E30" s="19"/>
      <c r="F30" s="19"/>
      <c r="G30" s="19"/>
      <c r="H30" s="267"/>
      <c r="I30" s="19"/>
      <c r="J30" s="19"/>
      <c r="K30" s="19"/>
      <c r="L30" s="19"/>
      <c r="M30" s="19"/>
      <c r="N30" s="19"/>
      <c r="O30" s="19"/>
      <c r="P30" s="1"/>
      <c r="Q30" s="1"/>
      <c r="R30" s="1"/>
      <c r="S30" s="1"/>
      <c r="T30" s="1"/>
      <c r="U30" s="1"/>
      <c r="V30" s="1"/>
      <c r="W30" s="1"/>
      <c r="X30" s="1"/>
    </row>
    <row r="31" spans="2:24" s="4" customFormat="1" ht="15" customHeight="1" x14ac:dyDescent="0.25">
      <c r="B31" s="21" t="str">
        <f>'Yearly Budget'!B31</f>
        <v>3000 - STATE REVENUE - GENERAL PURPOSE</v>
      </c>
      <c r="C31" s="1"/>
      <c r="D31" s="19"/>
      <c r="E31" s="19"/>
      <c r="F31" s="19"/>
      <c r="G31" s="19"/>
      <c r="H31" s="267"/>
      <c r="I31" s="19"/>
      <c r="J31" s="19"/>
      <c r="K31" s="19"/>
      <c r="L31" s="19"/>
      <c r="M31" s="19"/>
      <c r="N31" s="19"/>
      <c r="O31" s="19"/>
      <c r="P31" s="1"/>
      <c r="Q31" s="1"/>
      <c r="R31" s="1"/>
      <c r="S31" s="1"/>
      <c r="T31" s="1"/>
      <c r="U31" s="1"/>
      <c r="V31" s="1"/>
      <c r="W31" s="1"/>
      <c r="X31" s="1"/>
    </row>
    <row r="32" spans="2:24" s="4" customFormat="1" ht="15" customHeight="1" x14ac:dyDescent="0.25">
      <c r="B32" s="23" t="str">
        <f>'Yearly Budget'!B32</f>
        <v xml:space="preserve">3100 - Apportionment   </v>
      </c>
      <c r="C32" s="1"/>
      <c r="D32" s="334">
        <v>0</v>
      </c>
      <c r="E32" s="334">
        <v>0</v>
      </c>
      <c r="F32" s="334">
        <v>0</v>
      </c>
      <c r="G32" s="334">
        <v>0</v>
      </c>
      <c r="H32" s="267"/>
      <c r="I32" s="49">
        <f t="shared" ref="I32:I34" si="12">SUM(D32:G32)</f>
        <v>0</v>
      </c>
      <c r="J32" s="49">
        <f>IF('Yearly Budget'!$G$9&gt;0,'Yearly Budget'!G32,'Yearly Budget'!F32)</f>
        <v>0</v>
      </c>
      <c r="K32" s="49">
        <f t="shared" ref="K32:K34" si="13">IF($J$9&gt;0,SUM(I32-J32),0)</f>
        <v>0</v>
      </c>
      <c r="L32" s="49">
        <f>'Yearly Budget'!F32</f>
        <v>0</v>
      </c>
      <c r="M32" s="49">
        <f t="shared" ref="M32:M34" si="14">IF($L$9&gt;0,SUM(I32-L32),0)</f>
        <v>0</v>
      </c>
      <c r="N32" s="49">
        <f>'Yearly Budget'!D32</f>
        <v>0</v>
      </c>
      <c r="O32" s="49">
        <f t="shared" ref="O32:O34" si="15">IF($N$9&gt;0,SUM(I32-N32),0)</f>
        <v>0</v>
      </c>
      <c r="P32" s="1"/>
      <c r="Q32" s="1"/>
      <c r="R32" s="1"/>
      <c r="S32" s="1"/>
      <c r="T32" s="1"/>
      <c r="U32" s="1"/>
      <c r="V32" s="1"/>
      <c r="W32" s="1"/>
      <c r="X32" s="1"/>
    </row>
    <row r="33" spans="2:24" s="4" customFormat="1" ht="15" customHeight="1" x14ac:dyDescent="0.25">
      <c r="B33" s="23" t="str">
        <f>'Yearly Budget'!B33</f>
        <v xml:space="preserve">3121 - Special Education - General Apportionment  </v>
      </c>
      <c r="C33" s="1"/>
      <c r="D33" s="334">
        <v>0</v>
      </c>
      <c r="E33" s="334">
        <v>0</v>
      </c>
      <c r="F33" s="334">
        <v>0</v>
      </c>
      <c r="G33" s="334">
        <v>0</v>
      </c>
      <c r="H33" s="267"/>
      <c r="I33" s="49">
        <f t="shared" si="12"/>
        <v>0</v>
      </c>
      <c r="J33" s="49">
        <f>IF('Yearly Budget'!$G$9&gt;0,'Yearly Budget'!G33,'Yearly Budget'!F33)</f>
        <v>0</v>
      </c>
      <c r="K33" s="49">
        <f t="shared" si="13"/>
        <v>0</v>
      </c>
      <c r="L33" s="49">
        <f>'Yearly Budget'!F33</f>
        <v>0</v>
      </c>
      <c r="M33" s="49">
        <f t="shared" si="14"/>
        <v>0</v>
      </c>
      <c r="N33" s="49">
        <f>'Yearly Budget'!D33</f>
        <v>0</v>
      </c>
      <c r="O33" s="49">
        <f t="shared" si="15"/>
        <v>0</v>
      </c>
      <c r="P33" s="1"/>
      <c r="Q33" s="1"/>
      <c r="R33" s="1"/>
      <c r="S33" s="1"/>
      <c r="T33" s="1"/>
      <c r="U33" s="1"/>
      <c r="V33" s="1"/>
      <c r="W33" s="1"/>
      <c r="X33" s="1"/>
    </row>
    <row r="34" spans="2:24" s="4" customFormat="1" ht="15" customHeight="1" x14ac:dyDescent="0.25">
      <c r="B34" s="23" t="str">
        <f>'Yearly Budget'!B34</f>
        <v>Custom STATE REVENUE - GENERAL PURPOSE</v>
      </c>
      <c r="C34" s="1"/>
      <c r="D34" s="334">
        <v>0</v>
      </c>
      <c r="E34" s="334">
        <v>0</v>
      </c>
      <c r="F34" s="334">
        <v>0</v>
      </c>
      <c r="G34" s="334">
        <v>0</v>
      </c>
      <c r="H34" s="267"/>
      <c r="I34" s="49">
        <f t="shared" si="12"/>
        <v>0</v>
      </c>
      <c r="J34" s="49">
        <f>IF('Yearly Budget'!$G$9&gt;0,'Yearly Budget'!G34,'Yearly Budget'!F34)</f>
        <v>0</v>
      </c>
      <c r="K34" s="49">
        <f t="shared" si="13"/>
        <v>0</v>
      </c>
      <c r="L34" s="49">
        <f>'Yearly Budget'!F34</f>
        <v>0</v>
      </c>
      <c r="M34" s="49">
        <f t="shared" si="14"/>
        <v>0</v>
      </c>
      <c r="N34" s="49">
        <f>'Yearly Budget'!D34</f>
        <v>0</v>
      </c>
      <c r="O34" s="49">
        <f t="shared" si="15"/>
        <v>0</v>
      </c>
      <c r="P34" s="1"/>
      <c r="Q34" s="1"/>
      <c r="R34" s="1"/>
      <c r="S34" s="1"/>
      <c r="T34" s="1"/>
      <c r="U34" s="1"/>
      <c r="V34" s="1"/>
      <c r="W34" s="1"/>
      <c r="X34" s="1"/>
    </row>
    <row r="35" spans="2:24" s="4" customFormat="1" ht="15" customHeight="1" thickBot="1" x14ac:dyDescent="0.3">
      <c r="B35" s="21" t="str">
        <f>'Yearly Budget'!B35</f>
        <v>TOTAL STATE REVENUE - GENERAL PURPOSE</v>
      </c>
      <c r="C35" s="1"/>
      <c r="D35" s="52">
        <f>SUM(D32:D34)</f>
        <v>0</v>
      </c>
      <c r="E35" s="52">
        <f>SUM(E32:E34)</f>
        <v>0</v>
      </c>
      <c r="F35" s="52">
        <f>SUM(F32:F34)</f>
        <v>0</v>
      </c>
      <c r="G35" s="52">
        <f>SUM(G32:G34)</f>
        <v>0</v>
      </c>
      <c r="H35" s="267"/>
      <c r="I35" s="52">
        <f t="shared" ref="I35:O35" si="16">SUM(I32:I34)</f>
        <v>0</v>
      </c>
      <c r="J35" s="52">
        <f t="shared" si="16"/>
        <v>0</v>
      </c>
      <c r="K35" s="52">
        <f t="shared" si="16"/>
        <v>0</v>
      </c>
      <c r="L35" s="52">
        <f t="shared" si="16"/>
        <v>0</v>
      </c>
      <c r="M35" s="52">
        <f t="shared" si="16"/>
        <v>0</v>
      </c>
      <c r="N35" s="52">
        <f t="shared" si="16"/>
        <v>0</v>
      </c>
      <c r="O35" s="52">
        <f t="shared" si="16"/>
        <v>0</v>
      </c>
      <c r="P35" s="1"/>
      <c r="Q35" s="1"/>
      <c r="R35" s="1"/>
      <c r="S35" s="1"/>
      <c r="T35" s="1"/>
      <c r="U35" s="1"/>
      <c r="V35" s="1"/>
      <c r="W35" s="1"/>
      <c r="X35" s="1"/>
    </row>
    <row r="36" spans="2:24" s="4" customFormat="1" ht="6" customHeight="1" thickTop="1" x14ac:dyDescent="0.25">
      <c r="B36" s="23"/>
      <c r="C36" s="1"/>
      <c r="D36" s="19"/>
      <c r="E36" s="19"/>
      <c r="F36" s="19"/>
      <c r="G36" s="19"/>
      <c r="H36" s="267"/>
      <c r="I36" s="19"/>
      <c r="J36" s="19"/>
      <c r="K36" s="19"/>
      <c r="L36" s="19"/>
      <c r="M36" s="19"/>
      <c r="N36" s="19"/>
      <c r="O36" s="19"/>
      <c r="P36" s="1"/>
      <c r="Q36" s="1"/>
      <c r="R36" s="1"/>
      <c r="S36" s="1"/>
      <c r="T36" s="1"/>
      <c r="U36" s="1"/>
      <c r="V36" s="1"/>
      <c r="W36" s="1"/>
      <c r="X36" s="1"/>
    </row>
    <row r="37" spans="2:24" s="4" customFormat="1" ht="15" customHeight="1" x14ac:dyDescent="0.25">
      <c r="B37" s="21" t="str">
        <f>'Yearly Budget'!B37</f>
        <v>4000 - STATE REVENUE - SPECIAL PURPOSE</v>
      </c>
      <c r="C37" s="1"/>
      <c r="D37" s="19"/>
      <c r="E37" s="19"/>
      <c r="F37" s="19"/>
      <c r="G37" s="19"/>
      <c r="H37" s="267"/>
      <c r="I37" s="19"/>
      <c r="J37" s="19"/>
      <c r="K37" s="19"/>
      <c r="L37" s="19"/>
      <c r="M37" s="19"/>
      <c r="N37" s="19"/>
      <c r="O37" s="19"/>
      <c r="P37" s="1"/>
      <c r="Q37" s="1"/>
      <c r="R37" s="1"/>
      <c r="S37" s="1"/>
      <c r="T37" s="1"/>
      <c r="U37" s="1"/>
      <c r="V37" s="1"/>
      <c r="W37" s="1"/>
      <c r="X37" s="1"/>
    </row>
    <row r="38" spans="2:24" s="4" customFormat="1" ht="15" customHeight="1" x14ac:dyDescent="0.25">
      <c r="B38" s="23" t="str">
        <f>'Yearly Budget'!B38</f>
        <v xml:space="preserve">4121 - Special Education - State   </v>
      </c>
      <c r="C38" s="1"/>
      <c r="D38" s="334">
        <v>0</v>
      </c>
      <c r="E38" s="334">
        <v>0</v>
      </c>
      <c r="F38" s="334">
        <v>0</v>
      </c>
      <c r="G38" s="334">
        <v>0</v>
      </c>
      <c r="H38" s="267"/>
      <c r="I38" s="49">
        <f t="shared" ref="I38:I44" si="17">SUM(D38:G38)</f>
        <v>0</v>
      </c>
      <c r="J38" s="49">
        <f>IF('Yearly Budget'!$G$9&gt;0,'Yearly Budget'!G38,'Yearly Budget'!F38)</f>
        <v>0</v>
      </c>
      <c r="K38" s="49">
        <f t="shared" ref="K38:K44" si="18">IF($J$9&gt;0,SUM(I38-J38),0)</f>
        <v>0</v>
      </c>
      <c r="L38" s="49">
        <f>'Yearly Budget'!F38</f>
        <v>0</v>
      </c>
      <c r="M38" s="49">
        <f t="shared" ref="M38:M44" si="19">IF($L$9&gt;0,SUM(I38-L38),0)</f>
        <v>0</v>
      </c>
      <c r="N38" s="49">
        <f>'Yearly Budget'!D38</f>
        <v>0</v>
      </c>
      <c r="O38" s="49">
        <f t="shared" ref="O38:O44" si="20">IF($N$9&gt;0,SUM(I38-N38),0)</f>
        <v>0</v>
      </c>
      <c r="P38" s="1"/>
      <c r="Q38" s="1"/>
      <c r="R38" s="1"/>
      <c r="S38" s="1"/>
      <c r="T38" s="1"/>
      <c r="U38" s="1"/>
      <c r="V38" s="1"/>
      <c r="W38" s="1"/>
      <c r="X38" s="1"/>
    </row>
    <row r="39" spans="2:24" s="4" customFormat="1" ht="15" customHeight="1" x14ac:dyDescent="0.25">
      <c r="B39" s="23" t="str">
        <f>'Yearly Budget'!B39</f>
        <v xml:space="preserve">4155 - Learning Assistance   </v>
      </c>
      <c r="C39" s="1"/>
      <c r="D39" s="334">
        <v>0</v>
      </c>
      <c r="E39" s="334">
        <v>0</v>
      </c>
      <c r="F39" s="334">
        <v>0</v>
      </c>
      <c r="G39" s="334">
        <v>0</v>
      </c>
      <c r="H39" s="267"/>
      <c r="I39" s="49">
        <f t="shared" si="17"/>
        <v>0</v>
      </c>
      <c r="J39" s="49">
        <f>IF('Yearly Budget'!$G$9&gt;0,'Yearly Budget'!G39,'Yearly Budget'!F39)</f>
        <v>0</v>
      </c>
      <c r="K39" s="49">
        <f t="shared" si="18"/>
        <v>0</v>
      </c>
      <c r="L39" s="49">
        <f>'Yearly Budget'!F39</f>
        <v>0</v>
      </c>
      <c r="M39" s="49">
        <f t="shared" si="19"/>
        <v>0</v>
      </c>
      <c r="N39" s="49">
        <f>'Yearly Budget'!D39</f>
        <v>0</v>
      </c>
      <c r="O39" s="49">
        <f t="shared" si="20"/>
        <v>0</v>
      </c>
      <c r="P39" s="1"/>
      <c r="Q39" s="1"/>
      <c r="R39" s="1"/>
      <c r="S39" s="1"/>
      <c r="T39" s="1"/>
      <c r="U39" s="1"/>
      <c r="V39" s="1"/>
      <c r="W39" s="1"/>
      <c r="X39" s="1"/>
    </row>
    <row r="40" spans="2:24" s="4" customFormat="1" ht="15" customHeight="1" x14ac:dyDescent="0.25">
      <c r="B40" s="23" t="str">
        <f>'Yearly Budget'!B40</f>
        <v>4165 - Transitional Bilingual</v>
      </c>
      <c r="C40" s="1"/>
      <c r="D40" s="334">
        <v>0</v>
      </c>
      <c r="E40" s="334">
        <v>0</v>
      </c>
      <c r="F40" s="334">
        <v>0</v>
      </c>
      <c r="G40" s="334">
        <v>0</v>
      </c>
      <c r="H40" s="267"/>
      <c r="I40" s="49">
        <f t="shared" si="17"/>
        <v>0</v>
      </c>
      <c r="J40" s="49">
        <f>IF('Yearly Budget'!$G$9&gt;0,'Yearly Budget'!G40,'Yearly Budget'!F40)</f>
        <v>0</v>
      </c>
      <c r="K40" s="49">
        <f t="shared" si="18"/>
        <v>0</v>
      </c>
      <c r="L40" s="49">
        <f>'Yearly Budget'!F40</f>
        <v>0</v>
      </c>
      <c r="M40" s="49">
        <f t="shared" si="19"/>
        <v>0</v>
      </c>
      <c r="N40" s="49">
        <f>'Yearly Budget'!D40</f>
        <v>0</v>
      </c>
      <c r="O40" s="49">
        <f t="shared" si="20"/>
        <v>0</v>
      </c>
      <c r="P40" s="1"/>
      <c r="Q40" s="1"/>
      <c r="R40" s="1"/>
      <c r="S40" s="1"/>
      <c r="T40" s="1"/>
      <c r="U40" s="1"/>
      <c r="V40" s="1"/>
      <c r="W40" s="1"/>
      <c r="X40" s="1"/>
    </row>
    <row r="41" spans="2:24" s="4" customFormat="1" ht="15" customHeight="1" x14ac:dyDescent="0.25">
      <c r="B41" s="23" t="str">
        <f>'Yearly Budget'!B41</f>
        <v xml:space="preserve">4174 - Highly Capable      </v>
      </c>
      <c r="C41" s="1"/>
      <c r="D41" s="334">
        <v>0</v>
      </c>
      <c r="E41" s="334">
        <v>0</v>
      </c>
      <c r="F41" s="334">
        <v>0</v>
      </c>
      <c r="G41" s="334">
        <v>0</v>
      </c>
      <c r="H41" s="267"/>
      <c r="I41" s="49">
        <f t="shared" si="17"/>
        <v>0</v>
      </c>
      <c r="J41" s="49">
        <f>IF('Yearly Budget'!$G$9&gt;0,'Yearly Budget'!G41,'Yearly Budget'!F41)</f>
        <v>0</v>
      </c>
      <c r="K41" s="49">
        <f t="shared" si="18"/>
        <v>0</v>
      </c>
      <c r="L41" s="49">
        <f>'Yearly Budget'!F41</f>
        <v>0</v>
      </c>
      <c r="M41" s="49">
        <f t="shared" si="19"/>
        <v>0</v>
      </c>
      <c r="N41" s="49">
        <f>'Yearly Budget'!D41</f>
        <v>0</v>
      </c>
      <c r="O41" s="49">
        <f t="shared" si="20"/>
        <v>0</v>
      </c>
      <c r="P41" s="1"/>
      <c r="Q41" s="1"/>
      <c r="R41" s="1"/>
      <c r="S41" s="1"/>
      <c r="T41" s="1"/>
      <c r="U41" s="1"/>
      <c r="V41" s="1"/>
      <c r="W41" s="1"/>
      <c r="X41" s="1"/>
    </row>
    <row r="42" spans="2:24" s="4" customFormat="1" ht="15" customHeight="1" x14ac:dyDescent="0.25">
      <c r="B42" s="23" t="str">
        <f>'Yearly Budget'!B42</f>
        <v xml:space="preserve">4198 - School Food Service      </v>
      </c>
      <c r="C42" s="1"/>
      <c r="D42" s="334">
        <v>0</v>
      </c>
      <c r="E42" s="334">
        <v>0</v>
      </c>
      <c r="F42" s="334">
        <v>0</v>
      </c>
      <c r="G42" s="334">
        <v>0</v>
      </c>
      <c r="H42" s="267"/>
      <c r="I42" s="49">
        <f t="shared" ref="I42:I43" si="21">SUM(D42:G42)</f>
        <v>0</v>
      </c>
      <c r="J42" s="49">
        <f>IF('Yearly Budget'!$G$9&gt;0,'Yearly Budget'!G42,'Yearly Budget'!F42)</f>
        <v>0</v>
      </c>
      <c r="K42" s="49">
        <f t="shared" ref="K42:K43" si="22">IF($J$9&gt;0,SUM(I42-J42),0)</f>
        <v>0</v>
      </c>
      <c r="L42" s="49">
        <f>'Yearly Budget'!F42</f>
        <v>0</v>
      </c>
      <c r="M42" s="49">
        <f t="shared" ref="M42:M43" si="23">IF($L$9&gt;0,SUM(I42-L42),0)</f>
        <v>0</v>
      </c>
      <c r="N42" s="49">
        <f>'Yearly Budget'!D42</f>
        <v>0</v>
      </c>
      <c r="O42" s="49">
        <f t="shared" ref="O42:O43" si="24">IF($N$9&gt;0,SUM(I42-N42),0)</f>
        <v>0</v>
      </c>
      <c r="P42" s="1"/>
      <c r="Q42" s="1"/>
      <c r="R42" s="1"/>
      <c r="S42" s="1"/>
      <c r="T42" s="1"/>
      <c r="U42" s="1"/>
      <c r="V42" s="1"/>
      <c r="W42" s="1"/>
      <c r="X42" s="1"/>
    </row>
    <row r="43" spans="2:24" s="4" customFormat="1" ht="15" customHeight="1" x14ac:dyDescent="0.25">
      <c r="B43" s="23" t="str">
        <f>'Yearly Budget'!B43</f>
        <v>4199 - Transportation - Operations</v>
      </c>
      <c r="C43" s="1"/>
      <c r="D43" s="334">
        <v>0</v>
      </c>
      <c r="E43" s="334">
        <v>0</v>
      </c>
      <c r="F43" s="334">
        <v>0</v>
      </c>
      <c r="G43" s="334">
        <v>0</v>
      </c>
      <c r="H43" s="267"/>
      <c r="I43" s="49">
        <f t="shared" si="21"/>
        <v>0</v>
      </c>
      <c r="J43" s="49">
        <f>IF('Yearly Budget'!$G$9&gt;0,'Yearly Budget'!G43,'Yearly Budget'!F43)</f>
        <v>0</v>
      </c>
      <c r="K43" s="49">
        <f t="shared" si="22"/>
        <v>0</v>
      </c>
      <c r="L43" s="49">
        <f>'Yearly Budget'!F43</f>
        <v>0</v>
      </c>
      <c r="M43" s="49">
        <f t="shared" si="23"/>
        <v>0</v>
      </c>
      <c r="N43" s="49">
        <f>'Yearly Budget'!D43</f>
        <v>0</v>
      </c>
      <c r="O43" s="49">
        <f t="shared" si="24"/>
        <v>0</v>
      </c>
      <c r="P43" s="1"/>
      <c r="Q43" s="1"/>
      <c r="R43" s="1"/>
      <c r="S43" s="1"/>
      <c r="T43" s="1"/>
      <c r="U43" s="1"/>
      <c r="V43" s="1"/>
      <c r="W43" s="1"/>
      <c r="X43" s="1"/>
    </row>
    <row r="44" spans="2:24" s="4" customFormat="1" ht="15" customHeight="1" x14ac:dyDescent="0.25">
      <c r="B44" s="23" t="str">
        <f>'Yearly Budget'!B44</f>
        <v>Custom STATE REVENUE - SPECIAL PURPOSE</v>
      </c>
      <c r="C44" s="1"/>
      <c r="D44" s="334">
        <v>0</v>
      </c>
      <c r="E44" s="334">
        <v>0</v>
      </c>
      <c r="F44" s="334">
        <v>0</v>
      </c>
      <c r="G44" s="334">
        <v>0</v>
      </c>
      <c r="H44" s="267"/>
      <c r="I44" s="49">
        <f t="shared" si="17"/>
        <v>0</v>
      </c>
      <c r="J44" s="49">
        <f>IF('Yearly Budget'!$G$9&gt;0,'Yearly Budget'!G44,'Yearly Budget'!F44)</f>
        <v>0</v>
      </c>
      <c r="K44" s="49">
        <f t="shared" si="18"/>
        <v>0</v>
      </c>
      <c r="L44" s="49">
        <f>'Yearly Budget'!F44</f>
        <v>0</v>
      </c>
      <c r="M44" s="49">
        <f t="shared" si="19"/>
        <v>0</v>
      </c>
      <c r="N44" s="49">
        <f>'Yearly Budget'!D44</f>
        <v>0</v>
      </c>
      <c r="O44" s="49">
        <f t="shared" si="20"/>
        <v>0</v>
      </c>
      <c r="P44" s="1"/>
      <c r="Q44" s="1"/>
      <c r="R44" s="1"/>
      <c r="S44" s="1"/>
      <c r="T44" s="1"/>
      <c r="U44" s="1"/>
      <c r="V44" s="1"/>
      <c r="W44" s="1"/>
      <c r="X44" s="1"/>
    </row>
    <row r="45" spans="2:24" s="4" customFormat="1" ht="15" customHeight="1" thickBot="1" x14ac:dyDescent="0.3">
      <c r="B45" s="21" t="str">
        <f>'Yearly Budget'!B45</f>
        <v>TOTAL STATE REVENUE - SPECIAL PURPOSE</v>
      </c>
      <c r="C45" s="1"/>
      <c r="D45" s="52">
        <f>SUM(D38:D44)</f>
        <v>0</v>
      </c>
      <c r="E45" s="52">
        <f t="shared" ref="E45:O45" si="25">SUM(E38:E44)</f>
        <v>0</v>
      </c>
      <c r="F45" s="52">
        <f t="shared" si="25"/>
        <v>0</v>
      </c>
      <c r="G45" s="52">
        <f t="shared" si="25"/>
        <v>0</v>
      </c>
      <c r="H45" s="267"/>
      <c r="I45" s="52">
        <f t="shared" si="25"/>
        <v>0</v>
      </c>
      <c r="J45" s="52">
        <f t="shared" si="25"/>
        <v>0</v>
      </c>
      <c r="K45" s="52">
        <f t="shared" si="25"/>
        <v>0</v>
      </c>
      <c r="L45" s="52">
        <f t="shared" si="25"/>
        <v>0</v>
      </c>
      <c r="M45" s="52">
        <f t="shared" si="25"/>
        <v>0</v>
      </c>
      <c r="N45" s="52">
        <f t="shared" si="25"/>
        <v>0</v>
      </c>
      <c r="O45" s="52">
        <f t="shared" si="25"/>
        <v>0</v>
      </c>
      <c r="P45" s="1"/>
      <c r="Q45" s="1"/>
      <c r="R45" s="1"/>
      <c r="S45" s="1"/>
      <c r="T45" s="1"/>
      <c r="U45" s="1"/>
      <c r="V45" s="1"/>
      <c r="W45" s="1"/>
      <c r="X45" s="1"/>
    </row>
    <row r="46" spans="2:24" s="4" customFormat="1" ht="6" customHeight="1" thickTop="1" x14ac:dyDescent="0.25">
      <c r="B46" s="23"/>
      <c r="C46" s="1"/>
      <c r="D46" s="19"/>
      <c r="E46" s="19"/>
      <c r="F46" s="19"/>
      <c r="G46" s="19"/>
      <c r="H46" s="267"/>
      <c r="I46" s="19"/>
      <c r="J46" s="19"/>
      <c r="K46" s="19"/>
      <c r="L46" s="19"/>
      <c r="M46" s="19"/>
      <c r="N46" s="19"/>
      <c r="O46" s="19"/>
      <c r="P46" s="1"/>
      <c r="Q46" s="1"/>
      <c r="R46" s="1"/>
      <c r="S46" s="1"/>
      <c r="T46" s="1"/>
      <c r="U46" s="1"/>
      <c r="V46" s="1"/>
      <c r="W46" s="1"/>
      <c r="X46" s="1"/>
    </row>
    <row r="47" spans="2:24" s="4" customFormat="1" ht="15" customHeight="1" x14ac:dyDescent="0.25">
      <c r="B47" s="21" t="str">
        <f>'Yearly Budget'!B47</f>
        <v>5000 - FEDERAL REVENUE - GENERAL PURPOSE</v>
      </c>
      <c r="C47" s="1"/>
      <c r="D47" s="19"/>
      <c r="E47" s="19"/>
      <c r="F47" s="19"/>
      <c r="G47" s="19"/>
      <c r="H47" s="267"/>
      <c r="I47" s="19"/>
      <c r="J47" s="19"/>
      <c r="K47" s="19"/>
      <c r="L47" s="19"/>
      <c r="M47" s="19"/>
      <c r="N47" s="19"/>
      <c r="O47" s="19"/>
      <c r="P47" s="1"/>
      <c r="Q47" s="1"/>
      <c r="R47" s="1"/>
      <c r="S47" s="1"/>
      <c r="T47" s="1"/>
      <c r="U47" s="1"/>
      <c r="V47" s="1"/>
      <c r="W47" s="1"/>
      <c r="X47" s="1"/>
    </row>
    <row r="48" spans="2:24" s="4" customFormat="1" ht="15" customHeight="1" x14ac:dyDescent="0.25">
      <c r="B48" s="23" t="str">
        <f>'Yearly Budget'!B48</f>
        <v xml:space="preserve">5200 - General Purpose Direct Fed. Grants - Unassigned  </v>
      </c>
      <c r="C48" s="1"/>
      <c r="D48" s="334">
        <v>0</v>
      </c>
      <c r="E48" s="334">
        <v>0</v>
      </c>
      <c r="F48" s="334">
        <v>0</v>
      </c>
      <c r="G48" s="334">
        <v>0</v>
      </c>
      <c r="H48" s="267"/>
      <c r="I48" s="49">
        <f t="shared" ref="I48:I53" si="26">SUM(D48:G48)</f>
        <v>0</v>
      </c>
      <c r="J48" s="49">
        <f>IF('Yearly Budget'!$G$9&gt;0,'Yearly Budget'!G48,'Yearly Budget'!F48)</f>
        <v>0</v>
      </c>
      <c r="K48" s="49">
        <f t="shared" ref="K48:K53" si="27">IF($J$9&gt;0,SUM(I48-J48),0)</f>
        <v>0</v>
      </c>
      <c r="L48" s="49">
        <f>'Yearly Budget'!F48</f>
        <v>0</v>
      </c>
      <c r="M48" s="49">
        <f t="shared" ref="M48:M53" si="28">IF($L$9&gt;0,SUM(I48-L48),0)</f>
        <v>0</v>
      </c>
      <c r="N48" s="49">
        <f>'Yearly Budget'!D48</f>
        <v>0</v>
      </c>
      <c r="O48" s="49">
        <f t="shared" ref="O48:O53" si="29">IF($N$9&gt;0,SUM(I48-N48),0)</f>
        <v>0</v>
      </c>
      <c r="P48" s="1"/>
      <c r="Q48" s="1"/>
      <c r="R48" s="1"/>
      <c r="S48" s="1"/>
      <c r="T48" s="1"/>
      <c r="U48" s="1"/>
      <c r="V48" s="1"/>
      <c r="W48" s="1"/>
      <c r="X48" s="1"/>
    </row>
    <row r="49" spans="2:24" s="4" customFormat="1" ht="15" customHeight="1" x14ac:dyDescent="0.25">
      <c r="B49" s="25" t="str">
        <f>'Yearly Budget'!B49</f>
        <v>Title I</v>
      </c>
      <c r="C49" s="1"/>
      <c r="D49" s="334">
        <v>0</v>
      </c>
      <c r="E49" s="334">
        <v>0</v>
      </c>
      <c r="F49" s="334">
        <v>0</v>
      </c>
      <c r="G49" s="334">
        <v>0</v>
      </c>
      <c r="H49" s="267"/>
      <c r="I49" s="49">
        <f t="shared" si="26"/>
        <v>0</v>
      </c>
      <c r="J49" s="49">
        <f>IF('Yearly Budget'!$G$9&gt;0,'Yearly Budget'!G49,'Yearly Budget'!F49)</f>
        <v>0</v>
      </c>
      <c r="K49" s="49">
        <f t="shared" si="27"/>
        <v>0</v>
      </c>
      <c r="L49" s="49">
        <f>'Yearly Budget'!F49</f>
        <v>0</v>
      </c>
      <c r="M49" s="49">
        <f t="shared" si="28"/>
        <v>0</v>
      </c>
      <c r="N49" s="49">
        <f>'Yearly Budget'!D49</f>
        <v>0</v>
      </c>
      <c r="O49" s="49">
        <f t="shared" si="29"/>
        <v>0</v>
      </c>
      <c r="P49" s="1"/>
      <c r="Q49" s="1"/>
      <c r="R49" s="1"/>
      <c r="S49" s="1"/>
      <c r="T49" s="1"/>
      <c r="U49" s="1"/>
      <c r="V49" s="1"/>
      <c r="W49" s="1"/>
      <c r="X49" s="1"/>
    </row>
    <row r="50" spans="2:24" s="4" customFormat="1" ht="15" customHeight="1" x14ac:dyDescent="0.25">
      <c r="B50" s="25" t="str">
        <f>'Yearly Budget'!B50</f>
        <v>Title II</v>
      </c>
      <c r="C50" s="1"/>
      <c r="D50" s="334">
        <v>0</v>
      </c>
      <c r="E50" s="334">
        <v>0</v>
      </c>
      <c r="F50" s="334">
        <v>0</v>
      </c>
      <c r="G50" s="334">
        <v>0</v>
      </c>
      <c r="H50" s="267"/>
      <c r="I50" s="49">
        <f t="shared" si="26"/>
        <v>0</v>
      </c>
      <c r="J50" s="49">
        <f>IF('Yearly Budget'!$G$9&gt;0,'Yearly Budget'!G50,'Yearly Budget'!F50)</f>
        <v>0</v>
      </c>
      <c r="K50" s="49">
        <f t="shared" si="27"/>
        <v>0</v>
      </c>
      <c r="L50" s="49">
        <f>'Yearly Budget'!F50</f>
        <v>0</v>
      </c>
      <c r="M50" s="49">
        <f t="shared" si="28"/>
        <v>0</v>
      </c>
      <c r="N50" s="49">
        <f>'Yearly Budget'!D50</f>
        <v>0</v>
      </c>
      <c r="O50" s="49">
        <f t="shared" si="29"/>
        <v>0</v>
      </c>
      <c r="P50" s="1"/>
      <c r="Q50" s="1"/>
      <c r="R50" s="1"/>
      <c r="S50" s="1"/>
      <c r="T50" s="1"/>
      <c r="U50" s="1"/>
      <c r="V50" s="1"/>
      <c r="W50" s="1"/>
      <c r="X50" s="1"/>
    </row>
    <row r="51" spans="2:24" s="4" customFormat="1" ht="15" customHeight="1" x14ac:dyDescent="0.25">
      <c r="B51" s="25" t="str">
        <f>'Yearly Budget'!B51</f>
        <v>Title III</v>
      </c>
      <c r="C51" s="1"/>
      <c r="D51" s="334">
        <v>0</v>
      </c>
      <c r="E51" s="334">
        <v>0</v>
      </c>
      <c r="F51" s="334">
        <v>0</v>
      </c>
      <c r="G51" s="334">
        <v>0</v>
      </c>
      <c r="H51" s="267"/>
      <c r="I51" s="49">
        <f t="shared" si="26"/>
        <v>0</v>
      </c>
      <c r="J51" s="49">
        <f>IF('Yearly Budget'!$G$9&gt;0,'Yearly Budget'!G51,'Yearly Budget'!F51)</f>
        <v>0</v>
      </c>
      <c r="K51" s="49">
        <f t="shared" si="27"/>
        <v>0</v>
      </c>
      <c r="L51" s="49">
        <f>'Yearly Budget'!F51</f>
        <v>0</v>
      </c>
      <c r="M51" s="49">
        <f t="shared" si="28"/>
        <v>0</v>
      </c>
      <c r="N51" s="49">
        <f>'Yearly Budget'!D51</f>
        <v>0</v>
      </c>
      <c r="O51" s="49">
        <f t="shared" si="29"/>
        <v>0</v>
      </c>
      <c r="P51" s="1"/>
      <c r="Q51" s="1"/>
      <c r="R51" s="1"/>
      <c r="S51" s="1"/>
      <c r="T51" s="1"/>
      <c r="U51" s="1"/>
      <c r="V51" s="1"/>
      <c r="W51" s="1"/>
      <c r="X51" s="1"/>
    </row>
    <row r="52" spans="2:24" s="4" customFormat="1" ht="15" customHeight="1" x14ac:dyDescent="0.25">
      <c r="B52" s="25" t="str">
        <f>'Yearly Budget'!B52</f>
        <v>IDEA Funding</v>
      </c>
      <c r="C52" s="1"/>
      <c r="D52" s="334">
        <v>0</v>
      </c>
      <c r="E52" s="334">
        <v>0</v>
      </c>
      <c r="F52" s="334">
        <v>0</v>
      </c>
      <c r="G52" s="334">
        <v>0</v>
      </c>
      <c r="H52" s="267"/>
      <c r="I52" s="49">
        <f t="shared" si="26"/>
        <v>0</v>
      </c>
      <c r="J52" s="49">
        <f>IF('Yearly Budget'!$G$9&gt;0,'Yearly Budget'!G52,'Yearly Budget'!F52)</f>
        <v>0</v>
      </c>
      <c r="K52" s="49">
        <f t="shared" si="27"/>
        <v>0</v>
      </c>
      <c r="L52" s="49">
        <f>'Yearly Budget'!F52</f>
        <v>0</v>
      </c>
      <c r="M52" s="49">
        <f t="shared" si="28"/>
        <v>0</v>
      </c>
      <c r="N52" s="49">
        <f>'Yearly Budget'!D52</f>
        <v>0</v>
      </c>
      <c r="O52" s="49">
        <f t="shared" si="29"/>
        <v>0</v>
      </c>
      <c r="P52" s="1"/>
      <c r="Q52" s="1"/>
      <c r="R52" s="1"/>
      <c r="S52" s="1"/>
      <c r="T52" s="1"/>
      <c r="U52" s="1"/>
      <c r="V52" s="1"/>
      <c r="W52" s="1"/>
      <c r="X52" s="1"/>
    </row>
    <row r="53" spans="2:24" s="4" customFormat="1" ht="15" customHeight="1" x14ac:dyDescent="0.25">
      <c r="B53" s="25" t="str">
        <f>'Yearly Budget'!B53</f>
        <v>CSP</v>
      </c>
      <c r="C53" s="1"/>
      <c r="D53" s="334">
        <v>0</v>
      </c>
      <c r="E53" s="334">
        <v>0</v>
      </c>
      <c r="F53" s="334">
        <v>0</v>
      </c>
      <c r="G53" s="334">
        <v>0</v>
      </c>
      <c r="H53" s="267"/>
      <c r="I53" s="49">
        <f t="shared" si="26"/>
        <v>0</v>
      </c>
      <c r="J53" s="49">
        <f>IF('Yearly Budget'!$G$9&gt;0,'Yearly Budget'!G53,'Yearly Budget'!F53)</f>
        <v>0</v>
      </c>
      <c r="K53" s="49">
        <f t="shared" si="27"/>
        <v>0</v>
      </c>
      <c r="L53" s="49">
        <f>'Yearly Budget'!F53</f>
        <v>0</v>
      </c>
      <c r="M53" s="49">
        <f t="shared" si="28"/>
        <v>0</v>
      </c>
      <c r="N53" s="49">
        <f>'Yearly Budget'!D53</f>
        <v>0</v>
      </c>
      <c r="O53" s="49">
        <f t="shared" si="29"/>
        <v>0</v>
      </c>
      <c r="P53" s="1"/>
      <c r="Q53" s="1"/>
      <c r="R53" s="1"/>
      <c r="S53" s="1"/>
      <c r="T53" s="1"/>
      <c r="U53" s="1"/>
      <c r="V53" s="1"/>
      <c r="W53" s="1"/>
      <c r="X53" s="1"/>
    </row>
    <row r="54" spans="2:24" s="4" customFormat="1" ht="15" customHeight="1" x14ac:dyDescent="0.25">
      <c r="B54" s="23" t="str">
        <f>'Yearly Budget'!B54</f>
        <v xml:space="preserve">Total 5200 - General Purpose Direct Fed. Grants - Unassigned  </v>
      </c>
      <c r="C54" s="1"/>
      <c r="D54" s="53">
        <f>SUM(D48:D53)</f>
        <v>0</v>
      </c>
      <c r="E54" s="53">
        <f t="shared" ref="E54:O54" si="30">SUM(E48:E53)</f>
        <v>0</v>
      </c>
      <c r="F54" s="53">
        <f t="shared" si="30"/>
        <v>0</v>
      </c>
      <c r="G54" s="53">
        <f t="shared" si="30"/>
        <v>0</v>
      </c>
      <c r="H54" s="267"/>
      <c r="I54" s="53">
        <f>SUM(I48:I53)</f>
        <v>0</v>
      </c>
      <c r="J54" s="53">
        <f t="shared" si="30"/>
        <v>0</v>
      </c>
      <c r="K54" s="53">
        <f>SUM(K48:K53)</f>
        <v>0</v>
      </c>
      <c r="L54" s="53">
        <f t="shared" si="30"/>
        <v>0</v>
      </c>
      <c r="M54" s="53">
        <f t="shared" si="30"/>
        <v>0</v>
      </c>
      <c r="N54" s="53">
        <f t="shared" si="30"/>
        <v>0</v>
      </c>
      <c r="O54" s="53">
        <f t="shared" si="30"/>
        <v>0</v>
      </c>
      <c r="P54" s="1"/>
      <c r="Q54" s="1"/>
      <c r="R54" s="1"/>
      <c r="S54" s="1"/>
      <c r="T54" s="1"/>
      <c r="U54" s="1"/>
      <c r="V54" s="1"/>
      <c r="W54" s="1"/>
      <c r="X54" s="1"/>
    </row>
    <row r="55" spans="2:24" s="4" customFormat="1" ht="15" customHeight="1" x14ac:dyDescent="0.25">
      <c r="B55" s="23" t="str">
        <f>'Yearly Budget'!B55</f>
        <v>Custom FEDERAL REVENUE - GENERAL PURPOSE</v>
      </c>
      <c r="C55" s="1"/>
      <c r="D55" s="334">
        <v>0</v>
      </c>
      <c r="E55" s="334">
        <v>0</v>
      </c>
      <c r="F55" s="334">
        <v>0</v>
      </c>
      <c r="G55" s="334">
        <v>0</v>
      </c>
      <c r="H55" s="267"/>
      <c r="I55" s="49">
        <f>SUM(D55:G55)</f>
        <v>0</v>
      </c>
      <c r="J55" s="49">
        <f>IF('Yearly Budget'!$G$9&gt;0,'Yearly Budget'!G55,'Yearly Budget'!F55)</f>
        <v>0</v>
      </c>
      <c r="K55" s="49">
        <f>IF($J$9&gt;0,SUM(I55-J55),0)</f>
        <v>0</v>
      </c>
      <c r="L55" s="49">
        <f>'Yearly Budget'!F55</f>
        <v>0</v>
      </c>
      <c r="M55" s="49">
        <f>IF($L$9&gt;0,SUM(I55-L55),0)</f>
        <v>0</v>
      </c>
      <c r="N55" s="49">
        <f>'Yearly Budget'!D55</f>
        <v>0</v>
      </c>
      <c r="O55" s="49">
        <f>IF($N$9&gt;0,SUM(I55-N55),0)</f>
        <v>0</v>
      </c>
      <c r="P55" s="1"/>
      <c r="Q55" s="1"/>
      <c r="R55" s="1"/>
      <c r="S55" s="1"/>
      <c r="T55" s="1"/>
      <c r="U55" s="1"/>
      <c r="V55" s="1"/>
      <c r="W55" s="1"/>
      <c r="X55" s="1"/>
    </row>
    <row r="56" spans="2:24" s="4" customFormat="1" ht="15" customHeight="1" thickBot="1" x14ac:dyDescent="0.3">
      <c r="B56" s="21" t="str">
        <f>'Yearly Budget'!B56</f>
        <v>TOTAL FEDERAL REVENUE - GENERAL PURPOSE</v>
      </c>
      <c r="C56" s="1"/>
      <c r="D56" s="52">
        <f t="shared" ref="D56:O56" si="31">SUM(D54:D55)</f>
        <v>0</v>
      </c>
      <c r="E56" s="52">
        <f t="shared" si="31"/>
        <v>0</v>
      </c>
      <c r="F56" s="52">
        <f t="shared" si="31"/>
        <v>0</v>
      </c>
      <c r="G56" s="52">
        <f t="shared" si="31"/>
        <v>0</v>
      </c>
      <c r="H56" s="267"/>
      <c r="I56" s="52">
        <f t="shared" si="31"/>
        <v>0</v>
      </c>
      <c r="J56" s="52">
        <f t="shared" si="31"/>
        <v>0</v>
      </c>
      <c r="K56" s="52">
        <f t="shared" si="31"/>
        <v>0</v>
      </c>
      <c r="L56" s="52">
        <f t="shared" si="31"/>
        <v>0</v>
      </c>
      <c r="M56" s="52">
        <f t="shared" si="31"/>
        <v>0</v>
      </c>
      <c r="N56" s="52">
        <f t="shared" si="31"/>
        <v>0</v>
      </c>
      <c r="O56" s="52">
        <f t="shared" si="31"/>
        <v>0</v>
      </c>
      <c r="P56" s="1"/>
      <c r="Q56" s="1"/>
      <c r="R56" s="1"/>
      <c r="S56" s="1"/>
      <c r="T56" s="1"/>
      <c r="U56" s="1"/>
      <c r="V56" s="1"/>
      <c r="W56" s="1"/>
      <c r="X56" s="1"/>
    </row>
    <row r="57" spans="2:24" s="4" customFormat="1" ht="6" customHeight="1" thickTop="1" x14ac:dyDescent="0.25">
      <c r="B57" s="23"/>
      <c r="C57" s="1"/>
      <c r="D57" s="19"/>
      <c r="E57" s="19"/>
      <c r="F57" s="19"/>
      <c r="G57" s="19"/>
      <c r="H57" s="267"/>
      <c r="I57" s="19"/>
      <c r="J57" s="19"/>
      <c r="K57" s="19"/>
      <c r="L57" s="19"/>
      <c r="M57" s="19"/>
      <c r="N57" s="19"/>
      <c r="O57" s="19"/>
      <c r="P57" s="1"/>
      <c r="Q57" s="1"/>
      <c r="R57" s="1"/>
      <c r="S57" s="1"/>
      <c r="T57" s="1"/>
      <c r="U57" s="1"/>
      <c r="V57" s="1"/>
      <c r="W57" s="1"/>
      <c r="X57" s="1"/>
    </row>
    <row r="58" spans="2:24" s="4" customFormat="1" ht="15" customHeight="1" x14ac:dyDescent="0.25">
      <c r="B58" s="21" t="str">
        <f>'Yearly Budget'!B58</f>
        <v>6000 - FEDERAL REVENUE - SPECIAL PURPOSE</v>
      </c>
      <c r="C58" s="1"/>
      <c r="D58" s="19"/>
      <c r="E58" s="19"/>
      <c r="F58" s="19"/>
      <c r="G58" s="19"/>
      <c r="H58" s="267"/>
      <c r="I58" s="19"/>
      <c r="J58" s="19"/>
      <c r="K58" s="19"/>
      <c r="L58" s="19"/>
      <c r="M58" s="19"/>
      <c r="N58" s="19"/>
      <c r="O58" s="19"/>
      <c r="P58" s="1"/>
      <c r="Q58" s="1"/>
      <c r="R58" s="1"/>
      <c r="S58" s="1"/>
      <c r="T58" s="1"/>
      <c r="U58" s="1"/>
      <c r="V58" s="1"/>
      <c r="W58" s="1"/>
      <c r="X58" s="1"/>
    </row>
    <row r="59" spans="2:24" s="4" customFormat="1" ht="15" customHeight="1" x14ac:dyDescent="0.25">
      <c r="B59" s="23" t="str">
        <f>'Yearly Budget'!B59</f>
        <v xml:space="preserve">6100 - Special Purpose - OSPI Unassigned    </v>
      </c>
      <c r="C59" s="1"/>
      <c r="D59" s="334">
        <v>0</v>
      </c>
      <c r="E59" s="334">
        <v>0</v>
      </c>
      <c r="F59" s="334">
        <v>0</v>
      </c>
      <c r="G59" s="334">
        <v>0</v>
      </c>
      <c r="H59" s="267"/>
      <c r="I59" s="49">
        <f t="shared" ref="I59:I67" si="32">SUM(D59:G59)</f>
        <v>0</v>
      </c>
      <c r="J59" s="49">
        <f>IF('Yearly Budget'!$G$9&gt;0,'Yearly Budget'!G59,'Yearly Budget'!F59)</f>
        <v>0</v>
      </c>
      <c r="K59" s="49">
        <f t="shared" ref="K59:K67" si="33">IF($J$9&gt;0,SUM(I59-J59),0)</f>
        <v>0</v>
      </c>
      <c r="L59" s="49">
        <f>'Yearly Budget'!F59</f>
        <v>0</v>
      </c>
      <c r="M59" s="49">
        <f t="shared" ref="M59:M67" si="34">IF($L$9&gt;0,SUM(I59-L59),0)</f>
        <v>0</v>
      </c>
      <c r="N59" s="49">
        <f>'Yearly Budget'!D59</f>
        <v>0</v>
      </c>
      <c r="O59" s="49">
        <f t="shared" ref="O59:O67" si="35">IF($N$9&gt;0,SUM(I59-N59),0)</f>
        <v>0</v>
      </c>
      <c r="P59" s="1"/>
      <c r="Q59" s="1"/>
      <c r="R59" s="1"/>
      <c r="S59" s="1"/>
      <c r="T59" s="1"/>
      <c r="U59" s="1"/>
      <c r="V59" s="1"/>
      <c r="W59" s="1"/>
      <c r="X59" s="1"/>
    </row>
    <row r="60" spans="2:24" s="4" customFormat="1" ht="15" customHeight="1" x14ac:dyDescent="0.25">
      <c r="B60" s="23" t="str">
        <f>'Yearly Budget'!B60</f>
        <v xml:space="preserve">6198 - School Food Services     </v>
      </c>
      <c r="C60" s="1"/>
      <c r="D60" s="334">
        <v>0</v>
      </c>
      <c r="E60" s="334">
        <v>0</v>
      </c>
      <c r="F60" s="334">
        <v>0</v>
      </c>
      <c r="G60" s="334">
        <v>0</v>
      </c>
      <c r="H60" s="267"/>
      <c r="I60" s="49">
        <f t="shared" si="32"/>
        <v>0</v>
      </c>
      <c r="J60" s="49">
        <f>IF('Yearly Budget'!$G$9&gt;0,'Yearly Budget'!G60,'Yearly Budget'!F60)</f>
        <v>0</v>
      </c>
      <c r="K60" s="49">
        <f t="shared" si="33"/>
        <v>0</v>
      </c>
      <c r="L60" s="49">
        <f>'Yearly Budget'!F60</f>
        <v>0</v>
      </c>
      <c r="M60" s="49">
        <f t="shared" si="34"/>
        <v>0</v>
      </c>
      <c r="N60" s="49">
        <f>'Yearly Budget'!D60</f>
        <v>0</v>
      </c>
      <c r="O60" s="49">
        <f t="shared" si="35"/>
        <v>0</v>
      </c>
      <c r="P60" s="1"/>
      <c r="Q60" s="1"/>
      <c r="R60" s="1"/>
      <c r="S60" s="1"/>
      <c r="T60" s="1"/>
      <c r="U60" s="1"/>
      <c r="V60" s="1"/>
      <c r="W60" s="1"/>
      <c r="X60" s="1"/>
    </row>
    <row r="61" spans="2:24" s="4" customFormat="1" ht="15" customHeight="1" x14ac:dyDescent="0.25">
      <c r="B61" s="25" t="str">
        <f>'Yearly Budget'!B61</f>
        <v>Free Breakfast Reimbursement</v>
      </c>
      <c r="C61" s="1"/>
      <c r="D61" s="334">
        <v>0</v>
      </c>
      <c r="E61" s="334">
        <v>0</v>
      </c>
      <c r="F61" s="334">
        <v>0</v>
      </c>
      <c r="G61" s="334">
        <v>0</v>
      </c>
      <c r="H61" s="267"/>
      <c r="I61" s="49">
        <f t="shared" si="32"/>
        <v>0</v>
      </c>
      <c r="J61" s="49">
        <f>IF('Yearly Budget'!$G$9&gt;0,'Yearly Budget'!G61,'Yearly Budget'!F61)</f>
        <v>0</v>
      </c>
      <c r="K61" s="49">
        <f t="shared" si="33"/>
        <v>0</v>
      </c>
      <c r="L61" s="49">
        <f>'Yearly Budget'!F61</f>
        <v>0</v>
      </c>
      <c r="M61" s="49">
        <f t="shared" si="34"/>
        <v>0</v>
      </c>
      <c r="N61" s="49">
        <f>'Yearly Budget'!D61</f>
        <v>0</v>
      </c>
      <c r="O61" s="49">
        <f t="shared" si="35"/>
        <v>0</v>
      </c>
      <c r="P61" s="1"/>
      <c r="Q61" s="1"/>
      <c r="R61" s="1"/>
      <c r="S61" s="1"/>
      <c r="T61" s="1"/>
      <c r="U61" s="1"/>
      <c r="V61" s="1"/>
      <c r="W61" s="1"/>
      <c r="X61" s="1"/>
    </row>
    <row r="62" spans="2:24" s="4" customFormat="1" ht="15" customHeight="1" x14ac:dyDescent="0.25">
      <c r="B62" s="25" t="str">
        <f>'Yearly Budget'!B62</f>
        <v>Reduced Breakfast Reimbursement</v>
      </c>
      <c r="C62" s="1"/>
      <c r="D62" s="334">
        <v>0</v>
      </c>
      <c r="E62" s="334">
        <v>0</v>
      </c>
      <c r="F62" s="334">
        <v>0</v>
      </c>
      <c r="G62" s="334">
        <v>0</v>
      </c>
      <c r="H62" s="267"/>
      <c r="I62" s="49">
        <f t="shared" si="32"/>
        <v>0</v>
      </c>
      <c r="J62" s="49">
        <f>IF('Yearly Budget'!$G$9&gt;0,'Yearly Budget'!G62,'Yearly Budget'!F62)</f>
        <v>0</v>
      </c>
      <c r="K62" s="49">
        <f t="shared" si="33"/>
        <v>0</v>
      </c>
      <c r="L62" s="49">
        <f>'Yearly Budget'!F62</f>
        <v>0</v>
      </c>
      <c r="M62" s="49">
        <f t="shared" si="34"/>
        <v>0</v>
      </c>
      <c r="N62" s="49">
        <f>'Yearly Budget'!D62</f>
        <v>0</v>
      </c>
      <c r="O62" s="49">
        <f t="shared" si="35"/>
        <v>0</v>
      </c>
      <c r="P62" s="1"/>
      <c r="Q62" s="1"/>
      <c r="R62" s="1"/>
      <c r="S62" s="1"/>
      <c r="T62" s="1"/>
      <c r="U62" s="1"/>
      <c r="V62" s="1"/>
      <c r="W62" s="1"/>
      <c r="X62" s="1"/>
    </row>
    <row r="63" spans="2:24" s="4" customFormat="1" ht="15" customHeight="1" x14ac:dyDescent="0.25">
      <c r="B63" s="25" t="str">
        <f>'Yearly Budget'!B63</f>
        <v>Paid Breakfast Reimbursement</v>
      </c>
      <c r="C63" s="1"/>
      <c r="D63" s="334">
        <v>0</v>
      </c>
      <c r="E63" s="334">
        <v>0</v>
      </c>
      <c r="F63" s="334">
        <v>0</v>
      </c>
      <c r="G63" s="334">
        <v>0</v>
      </c>
      <c r="H63" s="267"/>
      <c r="I63" s="49">
        <f t="shared" si="32"/>
        <v>0</v>
      </c>
      <c r="J63" s="49">
        <f>IF('Yearly Budget'!$G$9&gt;0,'Yearly Budget'!G63,'Yearly Budget'!F63)</f>
        <v>0</v>
      </c>
      <c r="K63" s="49">
        <f t="shared" si="33"/>
        <v>0</v>
      </c>
      <c r="L63" s="49">
        <f>'Yearly Budget'!F63</f>
        <v>0</v>
      </c>
      <c r="M63" s="49">
        <f t="shared" si="34"/>
        <v>0</v>
      </c>
      <c r="N63" s="49">
        <f>'Yearly Budget'!D63</f>
        <v>0</v>
      </c>
      <c r="O63" s="49">
        <f t="shared" si="35"/>
        <v>0</v>
      </c>
      <c r="P63" s="1"/>
      <c r="Q63" s="1"/>
      <c r="R63" s="1"/>
      <c r="S63" s="1"/>
      <c r="T63" s="1"/>
      <c r="U63" s="1"/>
      <c r="V63" s="1"/>
      <c r="W63" s="1"/>
      <c r="X63" s="1"/>
    </row>
    <row r="64" spans="2:24" s="4" customFormat="1" ht="15" customHeight="1" x14ac:dyDescent="0.25">
      <c r="B64" s="25" t="str">
        <f>'Yearly Budget'!B64</f>
        <v xml:space="preserve">Free Lunch Reimbursement </v>
      </c>
      <c r="C64" s="1"/>
      <c r="D64" s="334">
        <v>0</v>
      </c>
      <c r="E64" s="334">
        <v>0</v>
      </c>
      <c r="F64" s="334">
        <v>0</v>
      </c>
      <c r="G64" s="334">
        <v>0</v>
      </c>
      <c r="H64" s="267"/>
      <c r="I64" s="49">
        <f t="shared" si="32"/>
        <v>0</v>
      </c>
      <c r="J64" s="49">
        <f>IF('Yearly Budget'!$G$9&gt;0,'Yearly Budget'!G64,'Yearly Budget'!F64)</f>
        <v>0</v>
      </c>
      <c r="K64" s="49">
        <f t="shared" si="33"/>
        <v>0</v>
      </c>
      <c r="L64" s="49">
        <f>'Yearly Budget'!F64</f>
        <v>0</v>
      </c>
      <c r="M64" s="49">
        <f t="shared" si="34"/>
        <v>0</v>
      </c>
      <c r="N64" s="49">
        <f>'Yearly Budget'!D64</f>
        <v>0</v>
      </c>
      <c r="O64" s="49">
        <f t="shared" si="35"/>
        <v>0</v>
      </c>
      <c r="P64" s="1"/>
      <c r="Q64" s="1"/>
      <c r="R64" s="1"/>
      <c r="S64" s="1"/>
      <c r="T64" s="1"/>
      <c r="U64" s="1"/>
      <c r="V64" s="1"/>
      <c r="W64" s="1"/>
      <c r="X64" s="1"/>
    </row>
    <row r="65" spans="2:24" s="4" customFormat="1" ht="15" customHeight="1" x14ac:dyDescent="0.25">
      <c r="B65" s="25" t="str">
        <f>'Yearly Budget'!B65</f>
        <v>Reduced Lunch Reimbursement</v>
      </c>
      <c r="C65" s="1"/>
      <c r="D65" s="334">
        <v>0</v>
      </c>
      <c r="E65" s="334">
        <v>0</v>
      </c>
      <c r="F65" s="334">
        <v>0</v>
      </c>
      <c r="G65" s="334">
        <v>0</v>
      </c>
      <c r="H65" s="267"/>
      <c r="I65" s="49">
        <f t="shared" si="32"/>
        <v>0</v>
      </c>
      <c r="J65" s="49">
        <f>IF('Yearly Budget'!$G$9&gt;0,'Yearly Budget'!G65,'Yearly Budget'!F65)</f>
        <v>0</v>
      </c>
      <c r="K65" s="49">
        <f t="shared" si="33"/>
        <v>0</v>
      </c>
      <c r="L65" s="49">
        <f>'Yearly Budget'!F65</f>
        <v>0</v>
      </c>
      <c r="M65" s="49">
        <f t="shared" si="34"/>
        <v>0</v>
      </c>
      <c r="N65" s="49">
        <f>'Yearly Budget'!D65</f>
        <v>0</v>
      </c>
      <c r="O65" s="49">
        <f t="shared" si="35"/>
        <v>0</v>
      </c>
      <c r="P65" s="1"/>
      <c r="Q65" s="1"/>
      <c r="R65" s="1"/>
      <c r="S65" s="1"/>
      <c r="T65" s="1"/>
      <c r="U65" s="1"/>
      <c r="V65" s="1"/>
      <c r="W65" s="1"/>
      <c r="X65" s="1"/>
    </row>
    <row r="66" spans="2:24" s="4" customFormat="1" ht="15" customHeight="1" x14ac:dyDescent="0.25">
      <c r="B66" s="25" t="str">
        <f>'Yearly Budget'!B66</f>
        <v>Paid Lunch Reimbursement</v>
      </c>
      <c r="C66" s="1"/>
      <c r="D66" s="334">
        <v>0</v>
      </c>
      <c r="E66" s="334">
        <v>0</v>
      </c>
      <c r="F66" s="334">
        <v>0</v>
      </c>
      <c r="G66" s="334">
        <v>0</v>
      </c>
      <c r="H66" s="267"/>
      <c r="I66" s="49">
        <f t="shared" si="32"/>
        <v>0</v>
      </c>
      <c r="J66" s="49">
        <f>IF('Yearly Budget'!$G$9&gt;0,'Yearly Budget'!G66,'Yearly Budget'!F66)</f>
        <v>0</v>
      </c>
      <c r="K66" s="49">
        <f t="shared" si="33"/>
        <v>0</v>
      </c>
      <c r="L66" s="49">
        <f>'Yearly Budget'!F66</f>
        <v>0</v>
      </c>
      <c r="M66" s="49">
        <f t="shared" si="34"/>
        <v>0</v>
      </c>
      <c r="N66" s="49">
        <f>'Yearly Budget'!D66</f>
        <v>0</v>
      </c>
      <c r="O66" s="49">
        <f t="shared" si="35"/>
        <v>0</v>
      </c>
      <c r="P66" s="1"/>
      <c r="Q66" s="1"/>
      <c r="R66" s="1"/>
      <c r="S66" s="1"/>
      <c r="T66" s="1"/>
      <c r="U66" s="1"/>
      <c r="V66" s="1"/>
      <c r="W66" s="1"/>
      <c r="X66" s="1"/>
    </row>
    <row r="67" spans="2:24" s="4" customFormat="1" ht="15" customHeight="1" x14ac:dyDescent="0.25">
      <c r="B67" s="25" t="str">
        <f>'Yearly Budget'!B67</f>
        <v>Snack Reimbursement</v>
      </c>
      <c r="C67" s="1"/>
      <c r="D67" s="334">
        <v>0</v>
      </c>
      <c r="E67" s="334">
        <v>0</v>
      </c>
      <c r="F67" s="334">
        <v>0</v>
      </c>
      <c r="G67" s="334">
        <v>0</v>
      </c>
      <c r="H67" s="267"/>
      <c r="I67" s="49">
        <f t="shared" si="32"/>
        <v>0</v>
      </c>
      <c r="J67" s="49">
        <f>IF('Yearly Budget'!$G$9&gt;0,'Yearly Budget'!G67,'Yearly Budget'!F67)</f>
        <v>0</v>
      </c>
      <c r="K67" s="49">
        <f t="shared" si="33"/>
        <v>0</v>
      </c>
      <c r="L67" s="49">
        <f>'Yearly Budget'!F67</f>
        <v>0</v>
      </c>
      <c r="M67" s="49">
        <f t="shared" si="34"/>
        <v>0</v>
      </c>
      <c r="N67" s="49">
        <f>'Yearly Budget'!D67</f>
        <v>0</v>
      </c>
      <c r="O67" s="49">
        <f t="shared" si="35"/>
        <v>0</v>
      </c>
      <c r="P67" s="1"/>
      <c r="Q67" s="1"/>
      <c r="R67" s="1"/>
      <c r="S67" s="1"/>
      <c r="T67" s="1"/>
      <c r="U67" s="1"/>
      <c r="V67" s="1"/>
      <c r="W67" s="1"/>
      <c r="X67" s="1"/>
    </row>
    <row r="68" spans="2:24" s="4" customFormat="1" ht="15" customHeight="1" x14ac:dyDescent="0.25">
      <c r="B68" s="23" t="str">
        <f>'Yearly Budget'!B68</f>
        <v xml:space="preserve">Total 6198 - School Food Services     </v>
      </c>
      <c r="C68" s="1"/>
      <c r="D68" s="53">
        <f>SUM(D60:D67)</f>
        <v>0</v>
      </c>
      <c r="E68" s="53">
        <f t="shared" ref="E68:O68" si="36">SUM(E60:E67)</f>
        <v>0</v>
      </c>
      <c r="F68" s="53">
        <f t="shared" si="36"/>
        <v>0</v>
      </c>
      <c r="G68" s="53">
        <f t="shared" si="36"/>
        <v>0</v>
      </c>
      <c r="H68" s="267"/>
      <c r="I68" s="53">
        <f t="shared" si="36"/>
        <v>0</v>
      </c>
      <c r="J68" s="53">
        <f t="shared" si="36"/>
        <v>0</v>
      </c>
      <c r="K68" s="53">
        <f t="shared" si="36"/>
        <v>0</v>
      </c>
      <c r="L68" s="53">
        <f t="shared" si="36"/>
        <v>0</v>
      </c>
      <c r="M68" s="53">
        <f t="shared" si="36"/>
        <v>0</v>
      </c>
      <c r="N68" s="53">
        <f t="shared" si="36"/>
        <v>0</v>
      </c>
      <c r="O68" s="53">
        <f t="shared" si="36"/>
        <v>0</v>
      </c>
      <c r="P68" s="1"/>
      <c r="Q68" s="1"/>
      <c r="R68" s="1"/>
      <c r="S68" s="1"/>
      <c r="T68" s="1"/>
      <c r="U68" s="1"/>
      <c r="V68" s="1"/>
      <c r="W68" s="1"/>
      <c r="X68" s="1"/>
    </row>
    <row r="69" spans="2:24" s="4" customFormat="1" ht="15" customHeight="1" x14ac:dyDescent="0.25">
      <c r="B69" s="23" t="str">
        <f>'Yearly Budget'!B69</f>
        <v>Custom FEDERAL REVENUE - SPECIAL PURPOSE</v>
      </c>
      <c r="C69" s="1"/>
      <c r="D69" s="334">
        <v>0</v>
      </c>
      <c r="E69" s="334">
        <v>0</v>
      </c>
      <c r="F69" s="334">
        <v>0</v>
      </c>
      <c r="G69" s="334">
        <v>0</v>
      </c>
      <c r="H69" s="267"/>
      <c r="I69" s="49">
        <f>SUM(D69:G69)</f>
        <v>0</v>
      </c>
      <c r="J69" s="49">
        <f>IF('Yearly Budget'!$G$9&gt;0,'Yearly Budget'!G69,'Yearly Budget'!F69)</f>
        <v>0</v>
      </c>
      <c r="K69" s="49">
        <f>IF($J$9&gt;0,SUM(I69-J69),0)</f>
        <v>0</v>
      </c>
      <c r="L69" s="49">
        <f>'Yearly Budget'!F69</f>
        <v>0</v>
      </c>
      <c r="M69" s="49">
        <f>IF($L$9&gt;0,SUM(I69-L69),0)</f>
        <v>0</v>
      </c>
      <c r="N69" s="49">
        <f>'Yearly Budget'!D69</f>
        <v>0</v>
      </c>
      <c r="O69" s="49">
        <f>IF($N$9&gt;0,SUM(I69-N69),0)</f>
        <v>0</v>
      </c>
      <c r="P69" s="1"/>
      <c r="Q69" s="1"/>
      <c r="R69" s="1"/>
      <c r="S69" s="1"/>
      <c r="T69" s="1"/>
      <c r="U69" s="1"/>
      <c r="V69" s="1"/>
      <c r="W69" s="1"/>
      <c r="X69" s="1"/>
    </row>
    <row r="70" spans="2:24" s="4" customFormat="1" ht="15" customHeight="1" thickBot="1" x14ac:dyDescent="0.3">
      <c r="B70" s="21" t="str">
        <f>'Yearly Budget'!B70</f>
        <v>TOTAL FEDERAL REVENUE - SPECIAL PURPOSE</v>
      </c>
      <c r="C70" s="1"/>
      <c r="D70" s="52">
        <f>SUM(D59,D68,D69)</f>
        <v>0</v>
      </c>
      <c r="E70" s="52">
        <f t="shared" ref="E70:O70" si="37">SUM(E59,E68,E69)</f>
        <v>0</v>
      </c>
      <c r="F70" s="52">
        <f t="shared" si="37"/>
        <v>0</v>
      </c>
      <c r="G70" s="52">
        <f t="shared" si="37"/>
        <v>0</v>
      </c>
      <c r="H70" s="267"/>
      <c r="I70" s="52">
        <f t="shared" si="37"/>
        <v>0</v>
      </c>
      <c r="J70" s="52">
        <f t="shared" si="37"/>
        <v>0</v>
      </c>
      <c r="K70" s="52">
        <f t="shared" si="37"/>
        <v>0</v>
      </c>
      <c r="L70" s="52">
        <f t="shared" si="37"/>
        <v>0</v>
      </c>
      <c r="M70" s="52">
        <f t="shared" si="37"/>
        <v>0</v>
      </c>
      <c r="N70" s="52">
        <f t="shared" si="37"/>
        <v>0</v>
      </c>
      <c r="O70" s="52">
        <f t="shared" si="37"/>
        <v>0</v>
      </c>
      <c r="P70" s="1"/>
      <c r="Q70" s="1"/>
      <c r="R70" s="1"/>
      <c r="S70" s="1"/>
      <c r="T70" s="1"/>
      <c r="U70" s="1"/>
      <c r="V70" s="1"/>
      <c r="W70" s="1"/>
      <c r="X70" s="1"/>
    </row>
    <row r="71" spans="2:24" s="4" customFormat="1" ht="6" customHeight="1" thickTop="1" x14ac:dyDescent="0.25">
      <c r="B71" s="23"/>
      <c r="C71" s="1"/>
      <c r="D71" s="19"/>
      <c r="E71" s="19"/>
      <c r="F71" s="19"/>
      <c r="G71" s="19"/>
      <c r="H71" s="267"/>
      <c r="I71" s="19"/>
      <c r="J71" s="19"/>
      <c r="K71" s="19"/>
      <c r="L71" s="19"/>
      <c r="M71" s="19"/>
      <c r="N71" s="19"/>
      <c r="O71" s="19"/>
      <c r="P71" s="1"/>
      <c r="Q71" s="1"/>
      <c r="R71" s="1"/>
      <c r="S71" s="1"/>
      <c r="T71" s="1"/>
      <c r="U71" s="1"/>
      <c r="V71" s="1"/>
      <c r="W71" s="1"/>
      <c r="X71" s="1"/>
    </row>
    <row r="72" spans="2:24" s="4" customFormat="1" ht="15" customHeight="1" x14ac:dyDescent="0.25">
      <c r="B72" s="21" t="str">
        <f>'Yearly Budget'!B72</f>
        <v>7000 - OTHER SCHOOL DISTRICTS</v>
      </c>
      <c r="C72" s="1"/>
      <c r="D72" s="19"/>
      <c r="E72" s="19"/>
      <c r="F72" s="19"/>
      <c r="G72" s="19"/>
      <c r="H72" s="267"/>
      <c r="I72" s="19"/>
      <c r="J72" s="19"/>
      <c r="K72" s="19"/>
      <c r="L72" s="19"/>
      <c r="M72" s="19"/>
      <c r="N72" s="19"/>
      <c r="O72" s="19"/>
      <c r="P72" s="1"/>
      <c r="Q72" s="1"/>
      <c r="R72" s="1"/>
      <c r="S72" s="1"/>
      <c r="T72" s="1"/>
      <c r="U72" s="1"/>
      <c r="V72" s="1"/>
      <c r="W72" s="1"/>
      <c r="X72" s="1"/>
    </row>
    <row r="73" spans="2:24" s="4" customFormat="1" ht="15" customHeight="1" x14ac:dyDescent="0.25">
      <c r="B73" s="23" t="str">
        <f>'Yearly Budget'!B73</f>
        <v xml:space="preserve">7100 - Program Participation, Unassigned </v>
      </c>
      <c r="C73" s="1"/>
      <c r="D73" s="334">
        <v>0</v>
      </c>
      <c r="E73" s="334">
        <v>0</v>
      </c>
      <c r="F73" s="334">
        <v>0</v>
      </c>
      <c r="G73" s="334">
        <v>0</v>
      </c>
      <c r="H73" s="267"/>
      <c r="I73" s="49">
        <f t="shared" ref="I73:I74" si="38">SUM(D73:G73)</f>
        <v>0</v>
      </c>
      <c r="J73" s="49">
        <f>IF('Yearly Budget'!$G$9&gt;0,'Yearly Budget'!G73,'Yearly Budget'!F73)</f>
        <v>0</v>
      </c>
      <c r="K73" s="49">
        <f t="shared" ref="K73:K74" si="39">IF($J$9&gt;0,SUM(I73-J73),0)</f>
        <v>0</v>
      </c>
      <c r="L73" s="49">
        <f>'Yearly Budget'!F73</f>
        <v>0</v>
      </c>
      <c r="M73" s="49">
        <f t="shared" ref="M73:M74" si="40">IF($L$9&gt;0,SUM(I73-L73),0)</f>
        <v>0</v>
      </c>
      <c r="N73" s="49">
        <f>'Yearly Budget'!D73</f>
        <v>0</v>
      </c>
      <c r="O73" s="49">
        <f t="shared" ref="O73:O74" si="41">IF($N$9&gt;0,SUM(I73-N73),0)</f>
        <v>0</v>
      </c>
      <c r="P73" s="1"/>
      <c r="Q73" s="1"/>
      <c r="R73" s="1"/>
      <c r="S73" s="1"/>
      <c r="T73" s="1"/>
      <c r="U73" s="1"/>
      <c r="V73" s="1"/>
      <c r="W73" s="1"/>
      <c r="X73" s="1"/>
    </row>
    <row r="74" spans="2:24" s="4" customFormat="1" ht="15" customHeight="1" x14ac:dyDescent="0.25">
      <c r="B74" s="23" t="str">
        <f>'Yearly Budget'!B74</f>
        <v>Custom OTHER SCHOOL DISTRICTS</v>
      </c>
      <c r="C74" s="1"/>
      <c r="D74" s="334">
        <v>0</v>
      </c>
      <c r="E74" s="334">
        <v>0</v>
      </c>
      <c r="F74" s="334">
        <v>0</v>
      </c>
      <c r="G74" s="334">
        <v>0</v>
      </c>
      <c r="H74" s="267"/>
      <c r="I74" s="49">
        <f t="shared" si="38"/>
        <v>0</v>
      </c>
      <c r="J74" s="49">
        <f>IF('Yearly Budget'!$G$9&gt;0,'Yearly Budget'!G74,'Yearly Budget'!F74)</f>
        <v>0</v>
      </c>
      <c r="K74" s="49">
        <f t="shared" si="39"/>
        <v>0</v>
      </c>
      <c r="L74" s="49">
        <f>'Yearly Budget'!F74</f>
        <v>0</v>
      </c>
      <c r="M74" s="49">
        <f t="shared" si="40"/>
        <v>0</v>
      </c>
      <c r="N74" s="49">
        <f>'Yearly Budget'!D74</f>
        <v>0</v>
      </c>
      <c r="O74" s="49">
        <f t="shared" si="41"/>
        <v>0</v>
      </c>
      <c r="P74" s="1"/>
      <c r="Q74" s="1"/>
      <c r="R74" s="1"/>
      <c r="S74" s="1"/>
      <c r="T74" s="1"/>
      <c r="U74" s="1"/>
      <c r="V74" s="1"/>
      <c r="W74" s="1"/>
      <c r="X74" s="1"/>
    </row>
    <row r="75" spans="2:24" s="4" customFormat="1" ht="15" customHeight="1" thickBot="1" x14ac:dyDescent="0.3">
      <c r="B75" s="21" t="str">
        <f>'Yearly Budget'!B75</f>
        <v>TOTAL OTHER SCHOOL DISTRICTS</v>
      </c>
      <c r="C75" s="1"/>
      <c r="D75" s="52">
        <f t="shared" ref="D75:O75" si="42">SUM(D73:D74)</f>
        <v>0</v>
      </c>
      <c r="E75" s="52">
        <f t="shared" si="42"/>
        <v>0</v>
      </c>
      <c r="F75" s="52">
        <f t="shared" si="42"/>
        <v>0</v>
      </c>
      <c r="G75" s="52">
        <f t="shared" si="42"/>
        <v>0</v>
      </c>
      <c r="H75" s="267"/>
      <c r="I75" s="52">
        <f t="shared" si="42"/>
        <v>0</v>
      </c>
      <c r="J75" s="52">
        <f t="shared" si="42"/>
        <v>0</v>
      </c>
      <c r="K75" s="52">
        <f t="shared" si="42"/>
        <v>0</v>
      </c>
      <c r="L75" s="52">
        <f t="shared" si="42"/>
        <v>0</v>
      </c>
      <c r="M75" s="52">
        <f t="shared" si="42"/>
        <v>0</v>
      </c>
      <c r="N75" s="52">
        <f t="shared" si="42"/>
        <v>0</v>
      </c>
      <c r="O75" s="52">
        <f t="shared" si="42"/>
        <v>0</v>
      </c>
      <c r="P75" s="1"/>
      <c r="Q75" s="1"/>
      <c r="R75" s="1"/>
      <c r="S75" s="1"/>
      <c r="T75" s="1"/>
      <c r="U75" s="1"/>
      <c r="V75" s="1"/>
      <c r="W75" s="1"/>
      <c r="X75" s="1"/>
    </row>
    <row r="76" spans="2:24" s="4" customFormat="1" ht="6" customHeight="1" thickTop="1" x14ac:dyDescent="0.25">
      <c r="B76" s="23"/>
      <c r="C76" s="1"/>
      <c r="D76" s="19"/>
      <c r="E76" s="19"/>
      <c r="F76" s="19"/>
      <c r="G76" s="19"/>
      <c r="H76" s="267"/>
      <c r="I76" s="19"/>
      <c r="J76" s="19"/>
      <c r="K76" s="19"/>
      <c r="L76" s="19"/>
      <c r="M76" s="19"/>
      <c r="N76" s="19"/>
      <c r="O76" s="19"/>
      <c r="P76" s="1"/>
      <c r="Q76" s="1"/>
      <c r="R76" s="1"/>
      <c r="S76" s="1"/>
      <c r="T76" s="1"/>
      <c r="U76" s="1"/>
      <c r="V76" s="1"/>
      <c r="W76" s="1"/>
      <c r="X76" s="1"/>
    </row>
    <row r="77" spans="2:24" s="4" customFormat="1" ht="15" customHeight="1" x14ac:dyDescent="0.25">
      <c r="B77" s="21" t="str">
        <f>'Yearly Budget'!B77</f>
        <v>8000 - OTHER ENTITIES</v>
      </c>
      <c r="C77" s="1"/>
      <c r="D77" s="19"/>
      <c r="E77" s="19"/>
      <c r="F77" s="19"/>
      <c r="G77" s="19"/>
      <c r="H77" s="267"/>
      <c r="I77" s="19"/>
      <c r="J77" s="19"/>
      <c r="K77" s="19"/>
      <c r="L77" s="19"/>
      <c r="M77" s="19"/>
      <c r="N77" s="19"/>
      <c r="O77" s="19"/>
      <c r="P77" s="1"/>
      <c r="Q77" s="1"/>
      <c r="R77" s="1"/>
      <c r="S77" s="1"/>
      <c r="T77" s="1"/>
      <c r="U77" s="1"/>
      <c r="V77" s="1"/>
      <c r="W77" s="1"/>
      <c r="X77" s="1"/>
    </row>
    <row r="78" spans="2:24" s="4" customFormat="1" ht="15" customHeight="1" x14ac:dyDescent="0.25">
      <c r="B78" s="23" t="str">
        <f>'Yearly Budget'!B78</f>
        <v xml:space="preserve">8100 - Governmental Entities      </v>
      </c>
      <c r="C78" s="1"/>
      <c r="D78" s="334">
        <v>0</v>
      </c>
      <c r="E78" s="334">
        <v>0</v>
      </c>
      <c r="F78" s="334">
        <v>0</v>
      </c>
      <c r="G78" s="334">
        <v>0</v>
      </c>
      <c r="H78" s="267"/>
      <c r="I78" s="49">
        <f t="shared" ref="I78:I81" si="43">SUM(D78:G78)</f>
        <v>0</v>
      </c>
      <c r="J78" s="49">
        <f>IF('Yearly Budget'!$G$9&gt;0,'Yearly Budget'!G78,'Yearly Budget'!F78)</f>
        <v>0</v>
      </c>
      <c r="K78" s="49">
        <f t="shared" ref="K78:K81" si="44">IF($J$9&gt;0,SUM(I78-J78),0)</f>
        <v>0</v>
      </c>
      <c r="L78" s="49">
        <f>'Yearly Budget'!F78</f>
        <v>0</v>
      </c>
      <c r="M78" s="49">
        <f t="shared" ref="M78:M81" si="45">IF($L$9&gt;0,SUM(I78-L78),0)</f>
        <v>0</v>
      </c>
      <c r="N78" s="49">
        <f>'Yearly Budget'!D78</f>
        <v>0</v>
      </c>
      <c r="O78" s="49">
        <f t="shared" ref="O78:O81" si="46">IF($N$9&gt;0,SUM(I78-N78),0)</f>
        <v>0</v>
      </c>
      <c r="P78" s="1"/>
      <c r="Q78" s="1"/>
      <c r="R78" s="1"/>
      <c r="S78" s="1"/>
      <c r="T78" s="1"/>
      <c r="U78" s="1"/>
      <c r="V78" s="1"/>
      <c r="W78" s="1"/>
      <c r="X78" s="1"/>
    </row>
    <row r="79" spans="2:24" s="4" customFormat="1" ht="15" customHeight="1" x14ac:dyDescent="0.25">
      <c r="B79" s="23" t="str">
        <f>'Yearly Budget'!B79</f>
        <v xml:space="preserve">8200 - Private Foundations  </v>
      </c>
      <c r="C79" s="1"/>
      <c r="D79" s="334">
        <v>0</v>
      </c>
      <c r="E79" s="334">
        <v>0</v>
      </c>
      <c r="F79" s="334">
        <v>0</v>
      </c>
      <c r="G79" s="334">
        <v>0</v>
      </c>
      <c r="H79" s="267"/>
      <c r="I79" s="49">
        <f t="shared" si="43"/>
        <v>0</v>
      </c>
      <c r="J79" s="49">
        <f>IF('Yearly Budget'!$G$9&gt;0,'Yearly Budget'!G79,'Yearly Budget'!F79)</f>
        <v>0</v>
      </c>
      <c r="K79" s="49">
        <f t="shared" si="44"/>
        <v>0</v>
      </c>
      <c r="L79" s="49">
        <f>'Yearly Budget'!F79</f>
        <v>0</v>
      </c>
      <c r="M79" s="49">
        <f t="shared" si="45"/>
        <v>0</v>
      </c>
      <c r="N79" s="49">
        <f>'Yearly Budget'!D79</f>
        <v>0</v>
      </c>
      <c r="O79" s="49">
        <f t="shared" si="46"/>
        <v>0</v>
      </c>
      <c r="P79" s="1"/>
      <c r="Q79" s="1"/>
      <c r="R79" s="1"/>
      <c r="S79" s="1"/>
      <c r="T79" s="1"/>
      <c r="U79" s="1"/>
      <c r="V79" s="1"/>
      <c r="W79" s="1"/>
      <c r="X79" s="1"/>
    </row>
    <row r="80" spans="2:24" s="4" customFormat="1" ht="15" customHeight="1" x14ac:dyDescent="0.25">
      <c r="B80" s="23" t="str">
        <f>'Yearly Budget'!B80</f>
        <v xml:space="preserve">8500 - Educational Service Districts   </v>
      </c>
      <c r="C80" s="1"/>
      <c r="D80" s="334">
        <v>0</v>
      </c>
      <c r="E80" s="334">
        <v>0</v>
      </c>
      <c r="F80" s="334">
        <v>0</v>
      </c>
      <c r="G80" s="334">
        <v>0</v>
      </c>
      <c r="H80" s="267"/>
      <c r="I80" s="49">
        <f t="shared" si="43"/>
        <v>0</v>
      </c>
      <c r="J80" s="49">
        <f>IF('Yearly Budget'!$G$9&gt;0,'Yearly Budget'!G80,'Yearly Budget'!F80)</f>
        <v>0</v>
      </c>
      <c r="K80" s="49">
        <f t="shared" si="44"/>
        <v>0</v>
      </c>
      <c r="L80" s="49">
        <f>'Yearly Budget'!F80</f>
        <v>0</v>
      </c>
      <c r="M80" s="49">
        <f t="shared" si="45"/>
        <v>0</v>
      </c>
      <c r="N80" s="49">
        <f>'Yearly Budget'!D80</f>
        <v>0</v>
      </c>
      <c r="O80" s="49">
        <f t="shared" si="46"/>
        <v>0</v>
      </c>
      <c r="P80" s="1"/>
      <c r="Q80" s="1"/>
      <c r="R80" s="1"/>
      <c r="S80" s="1"/>
      <c r="T80" s="1"/>
      <c r="U80" s="1"/>
      <c r="V80" s="1"/>
      <c r="W80" s="1"/>
      <c r="X80" s="1"/>
    </row>
    <row r="81" spans="2:24" s="4" customFormat="1" ht="15" customHeight="1" x14ac:dyDescent="0.25">
      <c r="B81" s="23" t="str">
        <f>'Yearly Budget'!B81</f>
        <v>Custom OTHER ENTITIES</v>
      </c>
      <c r="C81" s="1"/>
      <c r="D81" s="334">
        <v>0</v>
      </c>
      <c r="E81" s="334">
        <v>0</v>
      </c>
      <c r="F81" s="334">
        <v>0</v>
      </c>
      <c r="G81" s="334">
        <v>0</v>
      </c>
      <c r="H81" s="267"/>
      <c r="I81" s="49">
        <f t="shared" si="43"/>
        <v>0</v>
      </c>
      <c r="J81" s="49">
        <f>IF('Yearly Budget'!$G$9&gt;0,'Yearly Budget'!G81,'Yearly Budget'!F81)</f>
        <v>0</v>
      </c>
      <c r="K81" s="49">
        <f t="shared" si="44"/>
        <v>0</v>
      </c>
      <c r="L81" s="49">
        <f>'Yearly Budget'!F81</f>
        <v>0</v>
      </c>
      <c r="M81" s="49">
        <f t="shared" si="45"/>
        <v>0</v>
      </c>
      <c r="N81" s="49">
        <f>'Yearly Budget'!D81</f>
        <v>0</v>
      </c>
      <c r="O81" s="49">
        <f t="shared" si="46"/>
        <v>0</v>
      </c>
      <c r="P81" s="1"/>
      <c r="Q81" s="1"/>
      <c r="R81" s="1"/>
      <c r="S81" s="1"/>
      <c r="T81" s="1"/>
      <c r="U81" s="1"/>
      <c r="V81" s="1"/>
      <c r="W81" s="1"/>
      <c r="X81" s="1"/>
    </row>
    <row r="82" spans="2:24" s="4" customFormat="1" ht="15" customHeight="1" thickBot="1" x14ac:dyDescent="0.3">
      <c r="B82" s="21" t="str">
        <f>'Yearly Budget'!B82</f>
        <v>TOTAL OTHER ENTITIES</v>
      </c>
      <c r="C82" s="1"/>
      <c r="D82" s="52">
        <f t="shared" ref="D82:O82" si="47">SUM(D78:D81)</f>
        <v>0</v>
      </c>
      <c r="E82" s="52">
        <f t="shared" si="47"/>
        <v>0</v>
      </c>
      <c r="F82" s="52">
        <f t="shared" si="47"/>
        <v>0</v>
      </c>
      <c r="G82" s="52">
        <f t="shared" si="47"/>
        <v>0</v>
      </c>
      <c r="H82" s="267"/>
      <c r="I82" s="52">
        <f t="shared" si="47"/>
        <v>0</v>
      </c>
      <c r="J82" s="52">
        <f t="shared" si="47"/>
        <v>0</v>
      </c>
      <c r="K82" s="52">
        <f t="shared" si="47"/>
        <v>0</v>
      </c>
      <c r="L82" s="52">
        <f t="shared" si="47"/>
        <v>0</v>
      </c>
      <c r="M82" s="52">
        <f t="shared" si="47"/>
        <v>0</v>
      </c>
      <c r="N82" s="52">
        <f t="shared" si="47"/>
        <v>0</v>
      </c>
      <c r="O82" s="52">
        <f t="shared" si="47"/>
        <v>0</v>
      </c>
      <c r="P82" s="1"/>
      <c r="Q82" s="1"/>
      <c r="R82" s="1"/>
      <c r="S82" s="1"/>
      <c r="T82" s="1"/>
      <c r="U82" s="1"/>
      <c r="V82" s="1"/>
      <c r="W82" s="1"/>
      <c r="X82" s="1"/>
    </row>
    <row r="83" spans="2:24" s="4" customFormat="1" ht="6" customHeight="1" thickTop="1" x14ac:dyDescent="0.25">
      <c r="B83" s="23"/>
      <c r="C83" s="1"/>
      <c r="D83" s="19"/>
      <c r="E83" s="19"/>
      <c r="F83" s="19"/>
      <c r="G83" s="19"/>
      <c r="H83" s="267"/>
      <c r="I83" s="19"/>
      <c r="J83" s="19"/>
      <c r="K83" s="19"/>
      <c r="L83" s="19"/>
      <c r="M83" s="19"/>
      <c r="N83" s="19"/>
      <c r="O83" s="19"/>
      <c r="P83" s="1"/>
      <c r="Q83" s="1"/>
      <c r="R83" s="1"/>
      <c r="S83" s="1"/>
      <c r="T83" s="1"/>
      <c r="U83" s="1"/>
      <c r="V83" s="1"/>
      <c r="W83" s="1"/>
      <c r="X83" s="1"/>
    </row>
    <row r="84" spans="2:24" s="4" customFormat="1" ht="15" customHeight="1" x14ac:dyDescent="0.25">
      <c r="B84" s="21" t="str">
        <f>'Yearly Budget'!B84</f>
        <v>9000 - OTHER FINANCING SOURCES</v>
      </c>
      <c r="C84" s="1"/>
      <c r="D84" s="19"/>
      <c r="E84" s="19"/>
      <c r="F84" s="19"/>
      <c r="G84" s="19"/>
      <c r="H84" s="267"/>
      <c r="I84" s="19"/>
      <c r="J84" s="19"/>
      <c r="K84" s="19"/>
      <c r="L84" s="19"/>
      <c r="M84" s="19"/>
      <c r="N84" s="19"/>
      <c r="O84" s="19"/>
      <c r="P84" s="1"/>
      <c r="Q84" s="1"/>
      <c r="R84" s="1"/>
      <c r="S84" s="1"/>
      <c r="T84" s="1"/>
      <c r="U84" s="1"/>
      <c r="V84" s="1"/>
      <c r="W84" s="1"/>
      <c r="X84" s="1"/>
    </row>
    <row r="85" spans="2:24" s="4" customFormat="1" ht="15" customHeight="1" x14ac:dyDescent="0.25">
      <c r="B85" s="23" t="str">
        <f>'Yearly Budget'!B85</f>
        <v xml:space="preserve">9500 - Long-Term Financing      </v>
      </c>
      <c r="C85" s="1"/>
      <c r="D85" s="334">
        <v>0</v>
      </c>
      <c r="E85" s="334">
        <v>0</v>
      </c>
      <c r="F85" s="334">
        <v>0</v>
      </c>
      <c r="G85" s="334">
        <v>0</v>
      </c>
      <c r="H85" s="267"/>
      <c r="I85" s="49">
        <f t="shared" ref="I85:I87" si="48">SUM(D85:G85)</f>
        <v>0</v>
      </c>
      <c r="J85" s="49">
        <f>IF('Yearly Budget'!$G$9&gt;0,'Yearly Budget'!G85,'Yearly Budget'!F85)</f>
        <v>0</v>
      </c>
      <c r="K85" s="49">
        <f t="shared" ref="K85:K87" si="49">IF($J$9&gt;0,SUM(I85-J85),0)</f>
        <v>0</v>
      </c>
      <c r="L85" s="49">
        <f>'Yearly Budget'!F85</f>
        <v>0</v>
      </c>
      <c r="M85" s="49">
        <f t="shared" ref="M85:M87" si="50">IF($L$9&gt;0,SUM(I85-L85),0)</f>
        <v>0</v>
      </c>
      <c r="N85" s="49">
        <f>'Yearly Budget'!D85</f>
        <v>0</v>
      </c>
      <c r="O85" s="49">
        <f t="shared" ref="O85:O87" si="51">IF($N$9&gt;0,SUM(I85-N85),0)</f>
        <v>0</v>
      </c>
      <c r="P85" s="1"/>
      <c r="Q85" s="1"/>
      <c r="R85" s="1"/>
      <c r="S85" s="1"/>
      <c r="T85" s="1"/>
      <c r="U85" s="1"/>
      <c r="V85" s="1"/>
      <c r="W85" s="1"/>
      <c r="X85" s="1"/>
    </row>
    <row r="86" spans="2:24" s="4" customFormat="1" ht="15" customHeight="1" x14ac:dyDescent="0.25">
      <c r="B86" s="23" t="str">
        <f>'Yearly Budget'!B86</f>
        <v>9900 - Transfers</v>
      </c>
      <c r="C86" s="1"/>
      <c r="D86" s="334">
        <v>0</v>
      </c>
      <c r="E86" s="334">
        <v>0</v>
      </c>
      <c r="F86" s="334">
        <v>0</v>
      </c>
      <c r="G86" s="334">
        <v>0</v>
      </c>
      <c r="H86" s="267"/>
      <c r="I86" s="49">
        <f t="shared" si="48"/>
        <v>0</v>
      </c>
      <c r="J86" s="49">
        <f>IF('Yearly Budget'!$G$9&gt;0,'Yearly Budget'!G86,'Yearly Budget'!F86)</f>
        <v>0</v>
      </c>
      <c r="K86" s="49">
        <f t="shared" si="49"/>
        <v>0</v>
      </c>
      <c r="L86" s="49">
        <f>'Yearly Budget'!F86</f>
        <v>0</v>
      </c>
      <c r="M86" s="49">
        <f t="shared" si="50"/>
        <v>0</v>
      </c>
      <c r="N86" s="49">
        <f>'Yearly Budget'!D86</f>
        <v>0</v>
      </c>
      <c r="O86" s="49">
        <f t="shared" si="51"/>
        <v>0</v>
      </c>
      <c r="P86" s="1"/>
      <c r="Q86" s="1"/>
      <c r="R86" s="1"/>
      <c r="S86" s="1"/>
      <c r="T86" s="1"/>
      <c r="U86" s="1"/>
      <c r="V86" s="1"/>
      <c r="W86" s="1"/>
      <c r="X86" s="1"/>
    </row>
    <row r="87" spans="2:24" s="4" customFormat="1" ht="15" customHeight="1" x14ac:dyDescent="0.25">
      <c r="B87" s="23" t="str">
        <f>'Yearly Budget'!B87</f>
        <v>Custom OTHER FINANCING SOURCES</v>
      </c>
      <c r="C87" s="1"/>
      <c r="D87" s="334">
        <v>0</v>
      </c>
      <c r="E87" s="334">
        <v>0</v>
      </c>
      <c r="F87" s="334">
        <v>0</v>
      </c>
      <c r="G87" s="334">
        <v>0</v>
      </c>
      <c r="H87" s="267"/>
      <c r="I87" s="49">
        <f t="shared" si="48"/>
        <v>0</v>
      </c>
      <c r="J87" s="49">
        <f>IF('Yearly Budget'!$G$9&gt;0,'Yearly Budget'!G87,'Yearly Budget'!F87)</f>
        <v>0</v>
      </c>
      <c r="K87" s="49">
        <f t="shared" si="49"/>
        <v>0</v>
      </c>
      <c r="L87" s="49">
        <f>'Yearly Budget'!F87</f>
        <v>0</v>
      </c>
      <c r="M87" s="49">
        <f t="shared" si="50"/>
        <v>0</v>
      </c>
      <c r="N87" s="49">
        <f>'Yearly Budget'!D87</f>
        <v>0</v>
      </c>
      <c r="O87" s="49">
        <f t="shared" si="51"/>
        <v>0</v>
      </c>
      <c r="P87" s="1"/>
      <c r="Q87" s="1"/>
      <c r="R87" s="1"/>
      <c r="S87" s="1"/>
      <c r="T87" s="1"/>
      <c r="U87" s="1"/>
      <c r="V87" s="1"/>
      <c r="W87" s="1"/>
      <c r="X87" s="1"/>
    </row>
    <row r="88" spans="2:24" s="4" customFormat="1" ht="15" customHeight="1" thickBot="1" x14ac:dyDescent="0.3">
      <c r="B88" s="21" t="str">
        <f>'Yearly Budget'!B88</f>
        <v>TOTAL OTHER FINANCING SOURCES</v>
      </c>
      <c r="C88" s="1"/>
      <c r="D88" s="54">
        <f>SUM(D85:D87)</f>
        <v>0</v>
      </c>
      <c r="E88" s="54">
        <f>SUM(E85:E87)</f>
        <v>0</v>
      </c>
      <c r="F88" s="54">
        <f>SUM(F85:F87)</f>
        <v>0</v>
      </c>
      <c r="G88" s="54">
        <f>SUM(G85:G87)</f>
        <v>0</v>
      </c>
      <c r="H88" s="267"/>
      <c r="I88" s="54">
        <f t="shared" ref="I88:O88" si="52">SUM(I85:I87)</f>
        <v>0</v>
      </c>
      <c r="J88" s="54">
        <f t="shared" si="52"/>
        <v>0</v>
      </c>
      <c r="K88" s="54">
        <f t="shared" si="52"/>
        <v>0</v>
      </c>
      <c r="L88" s="54">
        <f t="shared" si="52"/>
        <v>0</v>
      </c>
      <c r="M88" s="54">
        <f t="shared" si="52"/>
        <v>0</v>
      </c>
      <c r="N88" s="54">
        <f t="shared" si="52"/>
        <v>0</v>
      </c>
      <c r="O88" s="54">
        <f t="shared" si="52"/>
        <v>0</v>
      </c>
      <c r="P88" s="1"/>
      <c r="Q88" s="1"/>
      <c r="R88" s="1"/>
      <c r="S88" s="1"/>
      <c r="T88" s="1"/>
      <c r="U88" s="1"/>
      <c r="V88" s="1"/>
      <c r="W88" s="1"/>
      <c r="X88" s="1"/>
    </row>
    <row r="89" spans="2:24" s="4" customFormat="1" ht="6" customHeight="1" thickTop="1" x14ac:dyDescent="0.25">
      <c r="B89" s="21"/>
      <c r="C89" s="2"/>
      <c r="D89" s="55"/>
      <c r="E89" s="55"/>
      <c r="F89" s="55"/>
      <c r="G89" s="55"/>
      <c r="H89" s="267"/>
      <c r="I89" s="55"/>
      <c r="J89" s="55"/>
      <c r="K89" s="55"/>
      <c r="L89" s="55"/>
      <c r="M89" s="55"/>
      <c r="N89" s="55"/>
      <c r="O89" s="55"/>
      <c r="P89" s="1"/>
      <c r="Q89" s="1"/>
      <c r="R89" s="1"/>
      <c r="S89" s="1"/>
      <c r="T89" s="1"/>
      <c r="U89" s="1"/>
      <c r="V89" s="1"/>
      <c r="W89" s="1"/>
      <c r="X89" s="1"/>
    </row>
    <row r="90" spans="2:24" s="4" customFormat="1" ht="15" customHeight="1" thickBot="1" x14ac:dyDescent="0.3">
      <c r="B90" s="28" t="str">
        <f>'Yearly Budget'!B90</f>
        <v>TOTAL REVENUE</v>
      </c>
      <c r="C90" s="2"/>
      <c r="D90" s="29">
        <f>SUM(D23,D29,D35,D45,D56,D70,D75,D82,D88)</f>
        <v>0</v>
      </c>
      <c r="E90" s="29">
        <f>SUM(E23,E29,E35,E45,E56,E70,E75,E82,E88)</f>
        <v>0</v>
      </c>
      <c r="F90" s="29">
        <f>SUM(F23,F29,F35,F45,F56,F70,F75,F82,F88)</f>
        <v>0</v>
      </c>
      <c r="G90" s="29">
        <f>SUM(G23,G29,G35,G45,G56,G70,G75,G82,G88)</f>
        <v>0</v>
      </c>
      <c r="H90" s="267"/>
      <c r="I90" s="29">
        <f>SUM(I23,I29,I35,I45,I56,I70,I75,I82,I88)</f>
        <v>0</v>
      </c>
      <c r="J90" s="29">
        <f t="shared" ref="J90:O90" si="53">SUM(J23,J29,J35,J45,J56,J70,J75,J82,J88)</f>
        <v>0</v>
      </c>
      <c r="K90" s="29">
        <f t="shared" si="53"/>
        <v>0</v>
      </c>
      <c r="L90" s="29">
        <f t="shared" si="53"/>
        <v>0</v>
      </c>
      <c r="M90" s="29">
        <f t="shared" si="53"/>
        <v>0</v>
      </c>
      <c r="N90" s="29">
        <f t="shared" si="53"/>
        <v>0</v>
      </c>
      <c r="O90" s="29">
        <f t="shared" si="53"/>
        <v>0</v>
      </c>
      <c r="P90" s="1"/>
      <c r="Q90" s="1"/>
      <c r="R90" s="1"/>
      <c r="S90" s="1"/>
      <c r="T90" s="1"/>
      <c r="U90" s="1"/>
      <c r="V90" s="1"/>
      <c r="W90" s="1"/>
      <c r="X90" s="1"/>
    </row>
    <row r="91" spans="2:24" s="4" customFormat="1" ht="15" customHeight="1" thickTop="1" x14ac:dyDescent="0.25">
      <c r="B91" s="30"/>
      <c r="C91" s="2"/>
      <c r="D91" s="31"/>
      <c r="E91" s="31"/>
      <c r="F91" s="31"/>
      <c r="G91" s="31"/>
      <c r="H91" s="267"/>
      <c r="I91" s="31"/>
      <c r="J91" s="31"/>
      <c r="K91" s="31"/>
      <c r="L91" s="31"/>
      <c r="M91" s="31"/>
      <c r="N91" s="31"/>
      <c r="O91" s="31"/>
      <c r="P91" s="1"/>
      <c r="Q91" s="1"/>
      <c r="R91" s="1"/>
      <c r="S91" s="1"/>
      <c r="T91" s="1"/>
      <c r="U91" s="1"/>
      <c r="V91" s="1"/>
      <c r="W91" s="1"/>
      <c r="X91" s="1"/>
    </row>
    <row r="92" spans="2:24" s="4" customFormat="1" ht="15" customHeight="1" x14ac:dyDescent="0.25">
      <c r="B92" s="200" t="str">
        <f>'Yearly Budget'!B92</f>
        <v>EXPENSES</v>
      </c>
      <c r="C92" s="2"/>
      <c r="D92" s="31"/>
      <c r="E92" s="31"/>
      <c r="F92" s="31"/>
      <c r="G92" s="31"/>
      <c r="H92" s="267"/>
      <c r="I92" s="31"/>
      <c r="J92" s="31"/>
      <c r="K92" s="31"/>
      <c r="L92" s="31"/>
      <c r="M92" s="31"/>
      <c r="N92" s="31"/>
      <c r="O92" s="31"/>
      <c r="P92" s="1"/>
      <c r="Q92" s="1"/>
      <c r="R92" s="1"/>
      <c r="S92" s="1"/>
      <c r="T92" s="1"/>
      <c r="U92" s="1"/>
      <c r="V92" s="1"/>
      <c r="W92" s="1"/>
      <c r="X92" s="1"/>
    </row>
    <row r="93" spans="2:24" s="4" customFormat="1" ht="15" customHeight="1" x14ac:dyDescent="0.25">
      <c r="B93" s="21" t="str">
        <f>'Yearly Budget'!B93</f>
        <v>ADMINISTRATIVE STAFF PERSONNEL COSTS</v>
      </c>
      <c r="C93" s="2"/>
      <c r="D93" s="31"/>
      <c r="E93" s="31"/>
      <c r="F93" s="31"/>
      <c r="G93" s="31"/>
      <c r="H93" s="267"/>
      <c r="I93" s="31"/>
      <c r="J93" s="31"/>
      <c r="K93" s="31"/>
      <c r="L93" s="31"/>
      <c r="M93" s="31"/>
      <c r="N93" s="31"/>
      <c r="O93" s="31"/>
      <c r="P93" s="1"/>
      <c r="Q93" s="1"/>
      <c r="R93" s="1"/>
      <c r="S93" s="1"/>
      <c r="T93" s="1"/>
      <c r="U93" s="1"/>
      <c r="V93" s="1"/>
      <c r="W93" s="1"/>
      <c r="X93" s="1"/>
    </row>
    <row r="94" spans="2:24" s="4" customFormat="1" ht="15" customHeight="1" x14ac:dyDescent="0.25">
      <c r="B94" s="32" t="str">
        <f>'Yearly Budget'!B94</f>
        <v>Executive Management</v>
      </c>
      <c r="C94" s="2"/>
      <c r="D94" s="334">
        <v>0</v>
      </c>
      <c r="E94" s="334">
        <v>0</v>
      </c>
      <c r="F94" s="334">
        <v>0</v>
      </c>
      <c r="G94" s="334">
        <v>0</v>
      </c>
      <c r="H94" s="267"/>
      <c r="I94" s="49">
        <f t="shared" ref="I94:I100" si="54">SUM(D94:G94)</f>
        <v>0</v>
      </c>
      <c r="J94" s="49">
        <f>IF('Yearly Budget'!$G$9&gt;0,'Yearly Budget'!G94,'Yearly Budget'!F94)</f>
        <v>0</v>
      </c>
      <c r="K94" s="49">
        <f t="shared" ref="K94:K100" si="55">IF($J$9&gt;0,SUM(I94-J94),0)</f>
        <v>0</v>
      </c>
      <c r="L94" s="49">
        <f>'Yearly Budget'!F94</f>
        <v>0</v>
      </c>
      <c r="M94" s="49">
        <f t="shared" ref="M94:M100" si="56">IF($L$9&gt;0,SUM(I94-L94),0)</f>
        <v>0</v>
      </c>
      <c r="N94" s="49">
        <f>'Yearly Budget'!D94</f>
        <v>0</v>
      </c>
      <c r="O94" s="49">
        <f t="shared" ref="O94:O100" si="57">IF($N$9&gt;0,SUM(I94-N94),0)</f>
        <v>0</v>
      </c>
      <c r="P94" s="1"/>
      <c r="Q94" s="1"/>
      <c r="R94" s="1"/>
      <c r="S94" s="1"/>
      <c r="T94" s="1"/>
      <c r="U94" s="1"/>
      <c r="V94" s="1"/>
      <c r="W94" s="1"/>
      <c r="X94" s="1"/>
    </row>
    <row r="95" spans="2:24" s="4" customFormat="1" ht="15" customHeight="1" x14ac:dyDescent="0.25">
      <c r="B95" s="32" t="str">
        <f>'Yearly Budget'!B95</f>
        <v>Instructional Management</v>
      </c>
      <c r="C95" s="2"/>
      <c r="D95" s="334">
        <v>0</v>
      </c>
      <c r="E95" s="334">
        <v>0</v>
      </c>
      <c r="F95" s="334">
        <v>0</v>
      </c>
      <c r="G95" s="334">
        <v>0</v>
      </c>
      <c r="H95" s="267"/>
      <c r="I95" s="49">
        <f t="shared" si="54"/>
        <v>0</v>
      </c>
      <c r="J95" s="49">
        <f>IF('Yearly Budget'!$G$9&gt;0,'Yearly Budget'!G95,'Yearly Budget'!F95)</f>
        <v>0</v>
      </c>
      <c r="K95" s="49">
        <f t="shared" si="55"/>
        <v>0</v>
      </c>
      <c r="L95" s="49">
        <f>'Yearly Budget'!F95</f>
        <v>0</v>
      </c>
      <c r="M95" s="49">
        <f t="shared" si="56"/>
        <v>0</v>
      </c>
      <c r="N95" s="49">
        <f>'Yearly Budget'!D95</f>
        <v>0</v>
      </c>
      <c r="O95" s="49">
        <f t="shared" si="57"/>
        <v>0</v>
      </c>
      <c r="P95" s="1"/>
      <c r="Q95" s="1"/>
      <c r="R95" s="1"/>
      <c r="S95" s="1"/>
      <c r="T95" s="1"/>
      <c r="U95" s="1"/>
      <c r="V95" s="1"/>
      <c r="W95" s="1"/>
      <c r="X95" s="1"/>
    </row>
    <row r="96" spans="2:24" s="4" customFormat="1" ht="15" customHeight="1" x14ac:dyDescent="0.25">
      <c r="B96" s="32" t="str">
        <f>'Yearly Budget'!B96</f>
        <v>Deans, Directors &amp; Coordinators</v>
      </c>
      <c r="C96" s="2"/>
      <c r="D96" s="334">
        <v>0</v>
      </c>
      <c r="E96" s="334">
        <v>0</v>
      </c>
      <c r="F96" s="334">
        <v>0</v>
      </c>
      <c r="G96" s="334">
        <v>0</v>
      </c>
      <c r="H96" s="267"/>
      <c r="I96" s="49">
        <f t="shared" si="54"/>
        <v>0</v>
      </c>
      <c r="J96" s="49">
        <f>IF('Yearly Budget'!$G$9&gt;0,'Yearly Budget'!G96,'Yearly Budget'!F96)</f>
        <v>0</v>
      </c>
      <c r="K96" s="49">
        <f t="shared" si="55"/>
        <v>0</v>
      </c>
      <c r="L96" s="49">
        <f>'Yearly Budget'!F96</f>
        <v>0</v>
      </c>
      <c r="M96" s="49">
        <f t="shared" si="56"/>
        <v>0</v>
      </c>
      <c r="N96" s="49">
        <f>'Yearly Budget'!D96</f>
        <v>0</v>
      </c>
      <c r="O96" s="49">
        <f t="shared" si="57"/>
        <v>0</v>
      </c>
      <c r="P96" s="1"/>
      <c r="Q96" s="1"/>
      <c r="R96" s="1"/>
      <c r="S96" s="1"/>
      <c r="T96" s="1"/>
      <c r="U96" s="1"/>
      <c r="V96" s="1"/>
      <c r="W96" s="1"/>
      <c r="X96" s="1"/>
    </row>
    <row r="97" spans="2:24" s="4" customFormat="1" ht="15" customHeight="1" x14ac:dyDescent="0.25">
      <c r="B97" s="32" t="str">
        <f>'Yearly Budget'!B97</f>
        <v>CFO / Director of Finance</v>
      </c>
      <c r="C97" s="2"/>
      <c r="D97" s="334">
        <v>0</v>
      </c>
      <c r="E97" s="334">
        <v>0</v>
      </c>
      <c r="F97" s="334">
        <v>0</v>
      </c>
      <c r="G97" s="334">
        <v>0</v>
      </c>
      <c r="H97" s="267"/>
      <c r="I97" s="49">
        <f t="shared" si="54"/>
        <v>0</v>
      </c>
      <c r="J97" s="49">
        <f>IF('Yearly Budget'!$G$9&gt;0,'Yearly Budget'!G97,'Yearly Budget'!F97)</f>
        <v>0</v>
      </c>
      <c r="K97" s="49">
        <f t="shared" si="55"/>
        <v>0</v>
      </c>
      <c r="L97" s="49">
        <f>'Yearly Budget'!F97</f>
        <v>0</v>
      </c>
      <c r="M97" s="49">
        <f t="shared" si="56"/>
        <v>0</v>
      </c>
      <c r="N97" s="49">
        <f>'Yearly Budget'!D97</f>
        <v>0</v>
      </c>
      <c r="O97" s="49">
        <f t="shared" si="57"/>
        <v>0</v>
      </c>
      <c r="P97" s="1"/>
      <c r="Q97" s="1"/>
      <c r="R97" s="1"/>
      <c r="S97" s="1"/>
      <c r="T97" s="1"/>
      <c r="U97" s="1"/>
      <c r="V97" s="1"/>
      <c r="W97" s="1"/>
      <c r="X97" s="1"/>
    </row>
    <row r="98" spans="2:24" s="4" customFormat="1" ht="15" customHeight="1" x14ac:dyDescent="0.25">
      <c r="B98" s="32" t="str">
        <f>'Yearly Budget'!B98</f>
        <v>Operation / Business Manager</v>
      </c>
      <c r="C98" s="2"/>
      <c r="D98" s="334">
        <v>0</v>
      </c>
      <c r="E98" s="334">
        <v>0</v>
      </c>
      <c r="F98" s="334">
        <v>0</v>
      </c>
      <c r="G98" s="334">
        <v>0</v>
      </c>
      <c r="H98" s="267"/>
      <c r="I98" s="49">
        <f t="shared" si="54"/>
        <v>0</v>
      </c>
      <c r="J98" s="49">
        <f>IF('Yearly Budget'!$G$9&gt;0,'Yearly Budget'!G98,'Yearly Budget'!F98)</f>
        <v>0</v>
      </c>
      <c r="K98" s="49">
        <f t="shared" si="55"/>
        <v>0</v>
      </c>
      <c r="L98" s="49">
        <f>'Yearly Budget'!F98</f>
        <v>0</v>
      </c>
      <c r="M98" s="49">
        <f t="shared" si="56"/>
        <v>0</v>
      </c>
      <c r="N98" s="49">
        <f>'Yearly Budget'!D98</f>
        <v>0</v>
      </c>
      <c r="O98" s="49">
        <f t="shared" si="57"/>
        <v>0</v>
      </c>
      <c r="P98" s="1"/>
      <c r="Q98" s="1"/>
      <c r="R98" s="1"/>
      <c r="S98" s="1"/>
      <c r="T98" s="1"/>
      <c r="U98" s="1"/>
      <c r="V98" s="1"/>
      <c r="W98" s="1"/>
      <c r="X98" s="1"/>
    </row>
    <row r="99" spans="2:24" s="4" customFormat="1" ht="15" customHeight="1" x14ac:dyDescent="0.25">
      <c r="B99" s="32" t="str">
        <f>'Yearly Budget'!B99</f>
        <v>Administrative Staff</v>
      </c>
      <c r="C99" s="2"/>
      <c r="D99" s="334">
        <v>0</v>
      </c>
      <c r="E99" s="334">
        <v>0</v>
      </c>
      <c r="F99" s="334">
        <v>0</v>
      </c>
      <c r="G99" s="334">
        <v>0</v>
      </c>
      <c r="H99" s="267"/>
      <c r="I99" s="49">
        <f t="shared" si="54"/>
        <v>0</v>
      </c>
      <c r="J99" s="49">
        <f>IF('Yearly Budget'!$G$9&gt;0,'Yearly Budget'!G99,'Yearly Budget'!F99)</f>
        <v>0</v>
      </c>
      <c r="K99" s="49">
        <f t="shared" si="55"/>
        <v>0</v>
      </c>
      <c r="L99" s="49">
        <f>'Yearly Budget'!F99</f>
        <v>0</v>
      </c>
      <c r="M99" s="49">
        <f t="shared" si="56"/>
        <v>0</v>
      </c>
      <c r="N99" s="49">
        <f>'Yearly Budget'!D99</f>
        <v>0</v>
      </c>
      <c r="O99" s="49">
        <f t="shared" si="57"/>
        <v>0</v>
      </c>
      <c r="P99" s="1"/>
      <c r="Q99" s="1"/>
      <c r="R99" s="1"/>
      <c r="S99" s="1"/>
      <c r="T99" s="1"/>
      <c r="U99" s="1"/>
      <c r="V99" s="1"/>
      <c r="W99" s="1"/>
      <c r="X99" s="1"/>
    </row>
    <row r="100" spans="2:24" s="4" customFormat="1" ht="15" customHeight="1" x14ac:dyDescent="0.25">
      <c r="B100" s="32" t="str">
        <f>'Yearly Budget'!B100</f>
        <v>Other - Administrative</v>
      </c>
      <c r="C100" s="2"/>
      <c r="D100" s="334">
        <v>0</v>
      </c>
      <c r="E100" s="334">
        <v>0</v>
      </c>
      <c r="F100" s="334">
        <v>0</v>
      </c>
      <c r="G100" s="334">
        <v>0</v>
      </c>
      <c r="H100" s="267"/>
      <c r="I100" s="49">
        <f t="shared" si="54"/>
        <v>0</v>
      </c>
      <c r="J100" s="49">
        <f>IF('Yearly Budget'!$G$9&gt;0,'Yearly Budget'!G100,'Yearly Budget'!F100)</f>
        <v>0</v>
      </c>
      <c r="K100" s="49">
        <f t="shared" si="55"/>
        <v>0</v>
      </c>
      <c r="L100" s="49">
        <f>'Yearly Budget'!F100</f>
        <v>0</v>
      </c>
      <c r="M100" s="49">
        <f t="shared" si="56"/>
        <v>0</v>
      </c>
      <c r="N100" s="49">
        <f>'Yearly Budget'!D100</f>
        <v>0</v>
      </c>
      <c r="O100" s="49">
        <f t="shared" si="57"/>
        <v>0</v>
      </c>
      <c r="P100" s="1"/>
      <c r="Q100" s="1"/>
      <c r="R100" s="1"/>
      <c r="S100" s="1"/>
      <c r="T100" s="1"/>
      <c r="U100" s="1"/>
      <c r="V100" s="1"/>
      <c r="W100" s="1"/>
      <c r="X100" s="1"/>
    </row>
    <row r="101" spans="2:24" s="4" customFormat="1" ht="15" customHeight="1" thickBot="1" x14ac:dyDescent="0.3">
      <c r="B101" s="21" t="str">
        <f>'Yearly Budget'!B101</f>
        <v>TOTAL ADMINISTRATIVE STAFF PERSONNEL COSTS</v>
      </c>
      <c r="C101" s="2"/>
      <c r="D101" s="54">
        <f>SUM(D94:D100)</f>
        <v>0</v>
      </c>
      <c r="E101" s="54">
        <f>SUM(E94:E100)</f>
        <v>0</v>
      </c>
      <c r="F101" s="54">
        <f>SUM(F94:F100)</f>
        <v>0</v>
      </c>
      <c r="G101" s="54">
        <f>SUM(G94:G100)</f>
        <v>0</v>
      </c>
      <c r="H101" s="267"/>
      <c r="I101" s="54">
        <f t="shared" ref="I101:O101" si="58">SUM(I94:I100)</f>
        <v>0</v>
      </c>
      <c r="J101" s="54">
        <f t="shared" si="58"/>
        <v>0</v>
      </c>
      <c r="K101" s="54">
        <f t="shared" si="58"/>
        <v>0</v>
      </c>
      <c r="L101" s="54">
        <f t="shared" si="58"/>
        <v>0</v>
      </c>
      <c r="M101" s="54">
        <f t="shared" si="58"/>
        <v>0</v>
      </c>
      <c r="N101" s="54">
        <f t="shared" si="58"/>
        <v>0</v>
      </c>
      <c r="O101" s="54">
        <f t="shared" si="58"/>
        <v>0</v>
      </c>
      <c r="P101" s="1"/>
      <c r="Q101" s="1"/>
      <c r="R101" s="1"/>
      <c r="S101" s="1"/>
      <c r="T101" s="1"/>
      <c r="U101" s="1"/>
      <c r="V101" s="1"/>
      <c r="W101" s="1"/>
      <c r="X101" s="1"/>
    </row>
    <row r="102" spans="2:24" s="4" customFormat="1" ht="6" customHeight="1" thickTop="1" x14ac:dyDescent="0.25">
      <c r="B102" s="21"/>
      <c r="C102" s="2"/>
      <c r="D102" s="34"/>
      <c r="E102" s="34"/>
      <c r="F102" s="34"/>
      <c r="G102" s="34"/>
      <c r="H102" s="267"/>
      <c r="I102" s="34"/>
      <c r="J102" s="34"/>
      <c r="K102" s="34"/>
      <c r="L102" s="34"/>
      <c r="M102" s="34"/>
      <c r="N102" s="34"/>
      <c r="O102" s="34"/>
      <c r="P102" s="1"/>
      <c r="Q102" s="1"/>
      <c r="R102" s="1"/>
      <c r="S102" s="1"/>
      <c r="T102" s="1"/>
      <c r="U102" s="1"/>
      <c r="V102" s="1"/>
      <c r="W102" s="1"/>
      <c r="X102" s="1"/>
    </row>
    <row r="103" spans="2:24" s="4" customFormat="1" ht="15" customHeight="1" x14ac:dyDescent="0.25">
      <c r="B103" s="21" t="str">
        <f>'Yearly Budget'!B103</f>
        <v>INSTRUCTIONAL PERSONNEL COSTS</v>
      </c>
      <c r="C103" s="2"/>
      <c r="D103" s="33"/>
      <c r="E103" s="33"/>
      <c r="F103" s="33"/>
      <c r="G103" s="33"/>
      <c r="H103" s="267"/>
      <c r="I103" s="33"/>
      <c r="J103" s="33"/>
      <c r="K103" s="33"/>
      <c r="L103" s="33"/>
      <c r="M103" s="33"/>
      <c r="N103" s="33"/>
      <c r="O103" s="33"/>
      <c r="P103" s="1"/>
      <c r="Q103" s="1"/>
      <c r="R103" s="1"/>
      <c r="S103" s="1"/>
      <c r="T103" s="1"/>
      <c r="U103" s="1"/>
      <c r="V103" s="1"/>
      <c r="W103" s="1"/>
      <c r="X103" s="1"/>
    </row>
    <row r="104" spans="2:24" s="4" customFormat="1" ht="15" customHeight="1" x14ac:dyDescent="0.25">
      <c r="B104" s="32" t="str">
        <f>'Yearly Budget'!B104</f>
        <v>Teachers - Regular</v>
      </c>
      <c r="C104" s="2"/>
      <c r="D104" s="334">
        <v>0</v>
      </c>
      <c r="E104" s="334">
        <v>0</v>
      </c>
      <c r="F104" s="334">
        <v>0</v>
      </c>
      <c r="G104" s="334">
        <v>0</v>
      </c>
      <c r="H104" s="267"/>
      <c r="I104" s="49">
        <f t="shared" ref="I104:I111" si="59">SUM(D104:G104)</f>
        <v>0</v>
      </c>
      <c r="J104" s="49">
        <f>IF('Yearly Budget'!$G$9&gt;0,'Yearly Budget'!G104,'Yearly Budget'!F104)</f>
        <v>0</v>
      </c>
      <c r="K104" s="49">
        <f t="shared" ref="K104:K111" si="60">IF($J$9&gt;0,SUM(I104-J104),0)</f>
        <v>0</v>
      </c>
      <c r="L104" s="49">
        <f>'Yearly Budget'!F104</f>
        <v>0</v>
      </c>
      <c r="M104" s="49">
        <f t="shared" ref="M104:M111" si="61">IF($L$9&gt;0,SUM(I104-L104),0)</f>
        <v>0</v>
      </c>
      <c r="N104" s="49">
        <f>'Yearly Budget'!D104</f>
        <v>0</v>
      </c>
      <c r="O104" s="49">
        <f t="shared" ref="O104:O111" si="62">IF($N$9&gt;0,SUM(I104-N104),0)</f>
        <v>0</v>
      </c>
      <c r="P104" s="1"/>
      <c r="Q104" s="1"/>
      <c r="R104" s="1"/>
      <c r="S104" s="1"/>
      <c r="T104" s="1"/>
      <c r="U104" s="1"/>
      <c r="V104" s="1"/>
      <c r="W104" s="1"/>
      <c r="X104" s="1"/>
    </row>
    <row r="105" spans="2:24" s="4" customFormat="1" ht="15" customHeight="1" x14ac:dyDescent="0.25">
      <c r="B105" s="32" t="str">
        <f>'Yearly Budget'!B105</f>
        <v>Teachers - SPED</v>
      </c>
      <c r="C105" s="2"/>
      <c r="D105" s="334">
        <v>0</v>
      </c>
      <c r="E105" s="334">
        <v>0</v>
      </c>
      <c r="F105" s="334">
        <v>0</v>
      </c>
      <c r="G105" s="334">
        <v>0</v>
      </c>
      <c r="H105" s="267"/>
      <c r="I105" s="49">
        <f t="shared" si="59"/>
        <v>0</v>
      </c>
      <c r="J105" s="49">
        <f>IF('Yearly Budget'!$G$9&gt;0,'Yearly Budget'!G105,'Yearly Budget'!F105)</f>
        <v>0</v>
      </c>
      <c r="K105" s="49">
        <f t="shared" si="60"/>
        <v>0</v>
      </c>
      <c r="L105" s="49">
        <f>'Yearly Budget'!F105</f>
        <v>0</v>
      </c>
      <c r="M105" s="49">
        <f t="shared" si="61"/>
        <v>0</v>
      </c>
      <c r="N105" s="49">
        <f>'Yearly Budget'!D105</f>
        <v>0</v>
      </c>
      <c r="O105" s="49">
        <f t="shared" si="62"/>
        <v>0</v>
      </c>
      <c r="P105" s="1"/>
      <c r="Q105" s="1"/>
      <c r="R105" s="1"/>
      <c r="S105" s="1"/>
      <c r="T105" s="1"/>
      <c r="U105" s="1"/>
      <c r="V105" s="1"/>
      <c r="W105" s="1"/>
      <c r="X105" s="1"/>
    </row>
    <row r="106" spans="2:24" s="4" customFormat="1" ht="15" customHeight="1" x14ac:dyDescent="0.25">
      <c r="B106" s="32" t="str">
        <f>'Yearly Budget'!B106</f>
        <v>Substitute Teachers</v>
      </c>
      <c r="C106" s="2"/>
      <c r="D106" s="334">
        <v>0</v>
      </c>
      <c r="E106" s="334">
        <v>0</v>
      </c>
      <c r="F106" s="334">
        <v>0</v>
      </c>
      <c r="G106" s="334">
        <v>0</v>
      </c>
      <c r="H106" s="267"/>
      <c r="I106" s="49">
        <f t="shared" si="59"/>
        <v>0</v>
      </c>
      <c r="J106" s="49">
        <f>IF('Yearly Budget'!$G$9&gt;0,'Yearly Budget'!G106,'Yearly Budget'!F106)</f>
        <v>0</v>
      </c>
      <c r="K106" s="49">
        <f t="shared" si="60"/>
        <v>0</v>
      </c>
      <c r="L106" s="49">
        <f>'Yearly Budget'!F106</f>
        <v>0</v>
      </c>
      <c r="M106" s="49">
        <f t="shared" si="61"/>
        <v>0</v>
      </c>
      <c r="N106" s="49">
        <f>'Yearly Budget'!D106</f>
        <v>0</v>
      </c>
      <c r="O106" s="49">
        <f t="shared" si="62"/>
        <v>0</v>
      </c>
      <c r="P106" s="1"/>
      <c r="Q106" s="1"/>
      <c r="R106" s="1"/>
      <c r="S106" s="1"/>
      <c r="T106" s="1"/>
      <c r="U106" s="1"/>
      <c r="V106" s="1"/>
      <c r="W106" s="1"/>
      <c r="X106" s="1"/>
    </row>
    <row r="107" spans="2:24" s="4" customFormat="1" ht="15" customHeight="1" x14ac:dyDescent="0.25">
      <c r="B107" s="32" t="str">
        <f>'Yearly Budget'!B107</f>
        <v>Teaching Assistants</v>
      </c>
      <c r="C107" s="2"/>
      <c r="D107" s="334">
        <v>0</v>
      </c>
      <c r="E107" s="334">
        <v>0</v>
      </c>
      <c r="F107" s="334">
        <v>0</v>
      </c>
      <c r="G107" s="334">
        <v>0</v>
      </c>
      <c r="H107" s="267"/>
      <c r="I107" s="49">
        <f t="shared" si="59"/>
        <v>0</v>
      </c>
      <c r="J107" s="49">
        <f>IF('Yearly Budget'!$G$9&gt;0,'Yearly Budget'!G107,'Yearly Budget'!F107)</f>
        <v>0</v>
      </c>
      <c r="K107" s="49">
        <f t="shared" si="60"/>
        <v>0</v>
      </c>
      <c r="L107" s="49">
        <f>'Yearly Budget'!F107</f>
        <v>0</v>
      </c>
      <c r="M107" s="49">
        <f t="shared" si="61"/>
        <v>0</v>
      </c>
      <c r="N107" s="49">
        <f>'Yearly Budget'!D107</f>
        <v>0</v>
      </c>
      <c r="O107" s="49">
        <f t="shared" si="62"/>
        <v>0</v>
      </c>
      <c r="P107" s="1"/>
      <c r="Q107" s="1"/>
      <c r="R107" s="1"/>
      <c r="S107" s="1"/>
      <c r="T107" s="1"/>
      <c r="U107" s="1"/>
      <c r="V107" s="1"/>
      <c r="W107" s="1"/>
      <c r="X107" s="1"/>
    </row>
    <row r="108" spans="2:24" s="4" customFormat="1" ht="15" customHeight="1" x14ac:dyDescent="0.25">
      <c r="B108" s="32" t="str">
        <f>'Yearly Budget'!B108</f>
        <v>Specialty Teachers</v>
      </c>
      <c r="C108" s="2"/>
      <c r="D108" s="334">
        <v>0</v>
      </c>
      <c r="E108" s="334">
        <v>0</v>
      </c>
      <c r="F108" s="334">
        <v>0</v>
      </c>
      <c r="G108" s="334">
        <v>0</v>
      </c>
      <c r="H108" s="267"/>
      <c r="I108" s="49">
        <f t="shared" si="59"/>
        <v>0</v>
      </c>
      <c r="J108" s="49">
        <f>IF('Yearly Budget'!$G$9&gt;0,'Yearly Budget'!G108,'Yearly Budget'!F108)</f>
        <v>0</v>
      </c>
      <c r="K108" s="49">
        <f t="shared" si="60"/>
        <v>0</v>
      </c>
      <c r="L108" s="49">
        <f>'Yearly Budget'!F108</f>
        <v>0</v>
      </c>
      <c r="M108" s="49">
        <f t="shared" si="61"/>
        <v>0</v>
      </c>
      <c r="N108" s="49">
        <f>'Yearly Budget'!D108</f>
        <v>0</v>
      </c>
      <c r="O108" s="49">
        <f t="shared" si="62"/>
        <v>0</v>
      </c>
      <c r="P108" s="1"/>
      <c r="Q108" s="1"/>
      <c r="R108" s="1"/>
      <c r="S108" s="1"/>
      <c r="T108" s="1"/>
      <c r="U108" s="1"/>
      <c r="V108" s="1"/>
      <c r="W108" s="1"/>
      <c r="X108" s="1"/>
    </row>
    <row r="109" spans="2:24" s="4" customFormat="1" ht="15" customHeight="1" x14ac:dyDescent="0.25">
      <c r="B109" s="32" t="str">
        <f>'Yearly Budget'!B109</f>
        <v>Aides</v>
      </c>
      <c r="C109" s="2"/>
      <c r="D109" s="334">
        <v>0</v>
      </c>
      <c r="E109" s="334">
        <v>0</v>
      </c>
      <c r="F109" s="334">
        <v>0</v>
      </c>
      <c r="G109" s="334">
        <v>0</v>
      </c>
      <c r="H109" s="267"/>
      <c r="I109" s="49">
        <f t="shared" si="59"/>
        <v>0</v>
      </c>
      <c r="J109" s="49">
        <f>IF('Yearly Budget'!$G$9&gt;0,'Yearly Budget'!G109,'Yearly Budget'!F109)</f>
        <v>0</v>
      </c>
      <c r="K109" s="49">
        <f t="shared" si="60"/>
        <v>0</v>
      </c>
      <c r="L109" s="49">
        <f>'Yearly Budget'!F109</f>
        <v>0</v>
      </c>
      <c r="M109" s="49">
        <f t="shared" si="61"/>
        <v>0</v>
      </c>
      <c r="N109" s="49">
        <f>'Yearly Budget'!D109</f>
        <v>0</v>
      </c>
      <c r="O109" s="49">
        <f t="shared" si="62"/>
        <v>0</v>
      </c>
      <c r="P109" s="1"/>
      <c r="Q109" s="1"/>
      <c r="R109" s="1"/>
      <c r="S109" s="1"/>
      <c r="T109" s="1"/>
      <c r="U109" s="1"/>
      <c r="V109" s="1"/>
      <c r="W109" s="1"/>
      <c r="X109" s="1"/>
    </row>
    <row r="110" spans="2:24" s="4" customFormat="1" ht="15" customHeight="1" x14ac:dyDescent="0.25">
      <c r="B110" s="32" t="str">
        <f>'Yearly Budget'!B110</f>
        <v>Therapists &amp; Counselors</v>
      </c>
      <c r="C110" s="2"/>
      <c r="D110" s="334">
        <v>0</v>
      </c>
      <c r="E110" s="334">
        <v>0</v>
      </c>
      <c r="F110" s="334">
        <v>0</v>
      </c>
      <c r="G110" s="334">
        <v>0</v>
      </c>
      <c r="H110" s="267"/>
      <c r="I110" s="49">
        <f t="shared" si="59"/>
        <v>0</v>
      </c>
      <c r="J110" s="49">
        <f>IF('Yearly Budget'!$G$9&gt;0,'Yearly Budget'!G110,'Yearly Budget'!F110)</f>
        <v>0</v>
      </c>
      <c r="K110" s="49">
        <f t="shared" si="60"/>
        <v>0</v>
      </c>
      <c r="L110" s="49">
        <f>'Yearly Budget'!F110</f>
        <v>0</v>
      </c>
      <c r="M110" s="49">
        <f t="shared" si="61"/>
        <v>0</v>
      </c>
      <c r="N110" s="49">
        <f>'Yearly Budget'!D110</f>
        <v>0</v>
      </c>
      <c r="O110" s="49">
        <f t="shared" si="62"/>
        <v>0</v>
      </c>
      <c r="P110" s="1"/>
      <c r="Q110" s="1"/>
      <c r="R110" s="1"/>
      <c r="S110" s="1"/>
      <c r="T110" s="1"/>
      <c r="U110" s="1"/>
      <c r="V110" s="1"/>
      <c r="W110" s="1"/>
      <c r="X110" s="1"/>
    </row>
    <row r="111" spans="2:24" s="4" customFormat="1" ht="15" customHeight="1" x14ac:dyDescent="0.25">
      <c r="B111" s="32" t="str">
        <f>'Yearly Budget'!B111</f>
        <v xml:space="preserve">Other - Instructional </v>
      </c>
      <c r="C111" s="2"/>
      <c r="D111" s="334">
        <v>0</v>
      </c>
      <c r="E111" s="334">
        <v>0</v>
      </c>
      <c r="F111" s="334">
        <v>0</v>
      </c>
      <c r="G111" s="334">
        <v>0</v>
      </c>
      <c r="H111" s="267"/>
      <c r="I111" s="49">
        <f t="shared" si="59"/>
        <v>0</v>
      </c>
      <c r="J111" s="49">
        <f>IF('Yearly Budget'!$G$9&gt;0,'Yearly Budget'!G111,'Yearly Budget'!F111)</f>
        <v>0</v>
      </c>
      <c r="K111" s="49">
        <f t="shared" si="60"/>
        <v>0</v>
      </c>
      <c r="L111" s="49">
        <f>'Yearly Budget'!F111</f>
        <v>0</v>
      </c>
      <c r="M111" s="49">
        <f t="shared" si="61"/>
        <v>0</v>
      </c>
      <c r="N111" s="49">
        <f>'Yearly Budget'!D111</f>
        <v>0</v>
      </c>
      <c r="O111" s="49">
        <f t="shared" si="62"/>
        <v>0</v>
      </c>
      <c r="P111" s="1"/>
      <c r="Q111" s="1"/>
      <c r="R111" s="1"/>
      <c r="S111" s="1"/>
      <c r="T111" s="1"/>
      <c r="U111" s="1"/>
      <c r="V111" s="1"/>
      <c r="W111" s="1"/>
      <c r="X111" s="1"/>
    </row>
    <row r="112" spans="2:24" s="4" customFormat="1" ht="15" customHeight="1" thickBot="1" x14ac:dyDescent="0.3">
      <c r="B112" s="21" t="str">
        <f>'Yearly Budget'!B112</f>
        <v>TOTAL INSTRUCTIONAL PERSONNEL COSTS</v>
      </c>
      <c r="C112" s="2"/>
      <c r="D112" s="54">
        <f t="shared" ref="D112:O112" si="63">SUM(D104:D111)</f>
        <v>0</v>
      </c>
      <c r="E112" s="54">
        <f t="shared" si="63"/>
        <v>0</v>
      </c>
      <c r="F112" s="54">
        <f t="shared" si="63"/>
        <v>0</v>
      </c>
      <c r="G112" s="54">
        <f t="shared" si="63"/>
        <v>0</v>
      </c>
      <c r="H112" s="267"/>
      <c r="I112" s="54">
        <f t="shared" si="63"/>
        <v>0</v>
      </c>
      <c r="J112" s="54">
        <f t="shared" si="63"/>
        <v>0</v>
      </c>
      <c r="K112" s="54">
        <f t="shared" si="63"/>
        <v>0</v>
      </c>
      <c r="L112" s="54">
        <f t="shared" si="63"/>
        <v>0</v>
      </c>
      <c r="M112" s="54">
        <f t="shared" si="63"/>
        <v>0</v>
      </c>
      <c r="N112" s="54">
        <f t="shared" si="63"/>
        <v>0</v>
      </c>
      <c r="O112" s="54">
        <f t="shared" si="63"/>
        <v>0</v>
      </c>
      <c r="P112" s="1"/>
      <c r="Q112" s="1"/>
      <c r="R112" s="1"/>
      <c r="S112" s="1"/>
      <c r="T112" s="1"/>
      <c r="U112" s="1"/>
      <c r="V112" s="1"/>
      <c r="W112" s="1"/>
      <c r="X112" s="1"/>
    </row>
    <row r="113" spans="2:24" s="4" customFormat="1" ht="6" customHeight="1" thickTop="1" x14ac:dyDescent="0.25">
      <c r="B113" s="21"/>
      <c r="C113" s="2"/>
      <c r="D113" s="34"/>
      <c r="E113" s="34"/>
      <c r="F113" s="34"/>
      <c r="G113" s="34"/>
      <c r="H113" s="267"/>
      <c r="I113" s="34"/>
      <c r="J113" s="34"/>
      <c r="K113" s="34"/>
      <c r="L113" s="34"/>
      <c r="M113" s="34"/>
      <c r="N113" s="34"/>
      <c r="O113" s="34"/>
      <c r="P113" s="1"/>
      <c r="Q113" s="1"/>
      <c r="R113" s="1"/>
      <c r="S113" s="1"/>
      <c r="T113" s="1"/>
      <c r="U113" s="1"/>
      <c r="V113" s="1"/>
      <c r="W113" s="1"/>
      <c r="X113" s="1"/>
    </row>
    <row r="114" spans="2:24" s="4" customFormat="1" ht="15" customHeight="1" x14ac:dyDescent="0.25">
      <c r="B114" s="21" t="str">
        <f>'Yearly Budget'!B114</f>
        <v>NON-INSTRUCTIONAL PERSONNEL COSTS</v>
      </c>
      <c r="C114" s="2"/>
      <c r="D114" s="33"/>
      <c r="E114" s="33"/>
      <c r="F114" s="33"/>
      <c r="G114" s="33"/>
      <c r="H114" s="267"/>
      <c r="I114" s="33"/>
      <c r="J114" s="33"/>
      <c r="K114" s="33"/>
      <c r="L114" s="33"/>
      <c r="M114" s="33"/>
      <c r="N114" s="33"/>
      <c r="O114" s="33"/>
      <c r="P114" s="1"/>
      <c r="Q114" s="1"/>
      <c r="R114" s="1"/>
      <c r="S114" s="1"/>
      <c r="T114" s="1"/>
      <c r="U114" s="1"/>
      <c r="V114" s="1"/>
      <c r="W114" s="1"/>
      <c r="X114" s="1"/>
    </row>
    <row r="115" spans="2:24" s="4" customFormat="1" ht="15" customHeight="1" x14ac:dyDescent="0.25">
      <c r="B115" s="23" t="str">
        <f>'Yearly Budget'!B115</f>
        <v>Nurse</v>
      </c>
      <c r="C115" s="2"/>
      <c r="D115" s="334">
        <v>0</v>
      </c>
      <c r="E115" s="334">
        <v>0</v>
      </c>
      <c r="F115" s="334">
        <v>0</v>
      </c>
      <c r="G115" s="334">
        <v>0</v>
      </c>
      <c r="H115" s="267"/>
      <c r="I115" s="49">
        <f t="shared" ref="I115:I119" si="64">SUM(D115:G115)</f>
        <v>0</v>
      </c>
      <c r="J115" s="49">
        <f>IF('Yearly Budget'!$G$9&gt;0,'Yearly Budget'!G115,'Yearly Budget'!F115)</f>
        <v>0</v>
      </c>
      <c r="K115" s="49">
        <f t="shared" ref="K115:K119" si="65">IF($J$9&gt;0,SUM(I115-J115),0)</f>
        <v>0</v>
      </c>
      <c r="L115" s="49">
        <f>'Yearly Budget'!F115</f>
        <v>0</v>
      </c>
      <c r="M115" s="49">
        <f t="shared" ref="M115:M119" si="66">IF($L$9&gt;0,SUM(I115-L115),0)</f>
        <v>0</v>
      </c>
      <c r="N115" s="49">
        <f>'Yearly Budget'!D115</f>
        <v>0</v>
      </c>
      <c r="O115" s="49">
        <f t="shared" ref="O115:O119" si="67">IF($N$9&gt;0,SUM(I115-N115),0)</f>
        <v>0</v>
      </c>
      <c r="P115" s="1"/>
      <c r="Q115" s="1"/>
      <c r="R115" s="1"/>
      <c r="S115" s="1"/>
      <c r="T115" s="1"/>
      <c r="U115" s="1"/>
      <c r="V115" s="1"/>
      <c r="W115" s="1"/>
      <c r="X115" s="1"/>
    </row>
    <row r="116" spans="2:24" s="4" customFormat="1" ht="15" customHeight="1" x14ac:dyDescent="0.25">
      <c r="B116" s="23" t="str">
        <f>'Yearly Budget'!B116</f>
        <v>Librarian</v>
      </c>
      <c r="C116" s="2"/>
      <c r="D116" s="334">
        <v>0</v>
      </c>
      <c r="E116" s="334">
        <v>0</v>
      </c>
      <c r="F116" s="334">
        <v>0</v>
      </c>
      <c r="G116" s="334">
        <v>0</v>
      </c>
      <c r="H116" s="267"/>
      <c r="I116" s="49">
        <f t="shared" si="64"/>
        <v>0</v>
      </c>
      <c r="J116" s="49">
        <f>IF('Yearly Budget'!$G$9&gt;0,'Yearly Budget'!G116,'Yearly Budget'!F116)</f>
        <v>0</v>
      </c>
      <c r="K116" s="49">
        <f t="shared" si="65"/>
        <v>0</v>
      </c>
      <c r="L116" s="49">
        <f>'Yearly Budget'!F116</f>
        <v>0</v>
      </c>
      <c r="M116" s="49">
        <f t="shared" si="66"/>
        <v>0</v>
      </c>
      <c r="N116" s="49">
        <f>'Yearly Budget'!D116</f>
        <v>0</v>
      </c>
      <c r="O116" s="49">
        <f t="shared" si="67"/>
        <v>0</v>
      </c>
      <c r="P116" s="1"/>
      <c r="Q116" s="1"/>
      <c r="R116" s="1"/>
      <c r="S116" s="1"/>
      <c r="T116" s="1"/>
      <c r="U116" s="1"/>
      <c r="V116" s="1"/>
      <c r="W116" s="1"/>
      <c r="X116" s="1"/>
    </row>
    <row r="117" spans="2:24" s="4" customFormat="1" ht="15" customHeight="1" x14ac:dyDescent="0.25">
      <c r="B117" s="23" t="str">
        <f>'Yearly Budget'!B117</f>
        <v>Custodian</v>
      </c>
      <c r="C117" s="2"/>
      <c r="D117" s="334">
        <v>0</v>
      </c>
      <c r="E117" s="334">
        <v>0</v>
      </c>
      <c r="F117" s="334">
        <v>0</v>
      </c>
      <c r="G117" s="334">
        <v>0</v>
      </c>
      <c r="H117" s="267"/>
      <c r="I117" s="49">
        <f t="shared" si="64"/>
        <v>0</v>
      </c>
      <c r="J117" s="49">
        <f>IF('Yearly Budget'!$G$9&gt;0,'Yearly Budget'!G117,'Yearly Budget'!F117)</f>
        <v>0</v>
      </c>
      <c r="K117" s="49">
        <f t="shared" si="65"/>
        <v>0</v>
      </c>
      <c r="L117" s="49">
        <f>'Yearly Budget'!F117</f>
        <v>0</v>
      </c>
      <c r="M117" s="49">
        <f t="shared" si="66"/>
        <v>0</v>
      </c>
      <c r="N117" s="49">
        <f>'Yearly Budget'!D117</f>
        <v>0</v>
      </c>
      <c r="O117" s="49">
        <f t="shared" si="67"/>
        <v>0</v>
      </c>
      <c r="P117" s="1"/>
      <c r="Q117" s="1"/>
      <c r="R117" s="1"/>
      <c r="S117" s="1"/>
      <c r="T117" s="1"/>
      <c r="U117" s="1"/>
      <c r="V117" s="1"/>
      <c r="W117" s="1"/>
      <c r="X117" s="1"/>
    </row>
    <row r="118" spans="2:24" s="4" customFormat="1" ht="15" customHeight="1" x14ac:dyDescent="0.25">
      <c r="B118" s="23" t="str">
        <f>'Yearly Budget'!B118</f>
        <v>Security</v>
      </c>
      <c r="C118" s="2"/>
      <c r="D118" s="334">
        <v>0</v>
      </c>
      <c r="E118" s="334">
        <v>0</v>
      </c>
      <c r="F118" s="334">
        <v>0</v>
      </c>
      <c r="G118" s="334">
        <v>0</v>
      </c>
      <c r="H118" s="267"/>
      <c r="I118" s="49">
        <f t="shared" si="64"/>
        <v>0</v>
      </c>
      <c r="J118" s="49">
        <f>IF('Yearly Budget'!$G$9&gt;0,'Yearly Budget'!G118,'Yearly Budget'!F118)</f>
        <v>0</v>
      </c>
      <c r="K118" s="49">
        <f t="shared" si="65"/>
        <v>0</v>
      </c>
      <c r="L118" s="49">
        <f>'Yearly Budget'!F118</f>
        <v>0</v>
      </c>
      <c r="M118" s="49">
        <f t="shared" si="66"/>
        <v>0</v>
      </c>
      <c r="N118" s="49">
        <f>'Yearly Budget'!D118</f>
        <v>0</v>
      </c>
      <c r="O118" s="49">
        <f t="shared" si="67"/>
        <v>0</v>
      </c>
      <c r="P118" s="1"/>
      <c r="Q118" s="1"/>
      <c r="R118" s="1"/>
      <c r="S118" s="1"/>
      <c r="T118" s="1"/>
      <c r="U118" s="1"/>
      <c r="V118" s="1"/>
      <c r="W118" s="1"/>
      <c r="X118" s="1"/>
    </row>
    <row r="119" spans="2:24" s="4" customFormat="1" ht="15" customHeight="1" x14ac:dyDescent="0.25">
      <c r="B119" s="23" t="str">
        <f>'Yearly Budget'!B119</f>
        <v xml:space="preserve">Other - Non-Instructional </v>
      </c>
      <c r="C119" s="2"/>
      <c r="D119" s="334">
        <v>0</v>
      </c>
      <c r="E119" s="334">
        <v>0</v>
      </c>
      <c r="F119" s="334">
        <v>0</v>
      </c>
      <c r="G119" s="334">
        <v>0</v>
      </c>
      <c r="H119" s="267"/>
      <c r="I119" s="49">
        <f t="shared" si="64"/>
        <v>0</v>
      </c>
      <c r="J119" s="49">
        <f>IF('Yearly Budget'!$G$9&gt;0,'Yearly Budget'!G119,'Yearly Budget'!F119)</f>
        <v>0</v>
      </c>
      <c r="K119" s="49">
        <f t="shared" si="65"/>
        <v>0</v>
      </c>
      <c r="L119" s="49">
        <f>'Yearly Budget'!F119</f>
        <v>0</v>
      </c>
      <c r="M119" s="49">
        <f t="shared" si="66"/>
        <v>0</v>
      </c>
      <c r="N119" s="49">
        <f>'Yearly Budget'!D119</f>
        <v>0</v>
      </c>
      <c r="O119" s="49">
        <f t="shared" si="67"/>
        <v>0</v>
      </c>
      <c r="P119" s="1"/>
      <c r="Q119" s="1"/>
      <c r="R119" s="1"/>
      <c r="S119" s="1"/>
      <c r="T119" s="1"/>
      <c r="U119" s="1"/>
      <c r="V119" s="1"/>
      <c r="W119" s="1"/>
      <c r="X119" s="1"/>
    </row>
    <row r="120" spans="2:24" s="4" customFormat="1" ht="15" customHeight="1" thickBot="1" x14ac:dyDescent="0.3">
      <c r="B120" s="21" t="str">
        <f>'Yearly Budget'!B120</f>
        <v>TOTAL NON-INSTRUCTIONAL PERSONNEL COSTS</v>
      </c>
      <c r="C120" s="2"/>
      <c r="D120" s="54">
        <f>SUM(D115:D119)</f>
        <v>0</v>
      </c>
      <c r="E120" s="54">
        <f>SUM(E115:E119)</f>
        <v>0</v>
      </c>
      <c r="F120" s="54">
        <f>SUM(F115:F119)</f>
        <v>0</v>
      </c>
      <c r="G120" s="54">
        <f>SUM(G115:G119)</f>
        <v>0</v>
      </c>
      <c r="H120" s="267"/>
      <c r="I120" s="54">
        <f t="shared" ref="I120:O120" si="68">SUM(I115:I119)</f>
        <v>0</v>
      </c>
      <c r="J120" s="54">
        <f t="shared" si="68"/>
        <v>0</v>
      </c>
      <c r="K120" s="54">
        <f t="shared" si="68"/>
        <v>0</v>
      </c>
      <c r="L120" s="54">
        <f t="shared" si="68"/>
        <v>0</v>
      </c>
      <c r="M120" s="54">
        <f t="shared" si="68"/>
        <v>0</v>
      </c>
      <c r="N120" s="54">
        <f t="shared" si="68"/>
        <v>0</v>
      </c>
      <c r="O120" s="54">
        <f t="shared" si="68"/>
        <v>0</v>
      </c>
      <c r="P120" s="1"/>
      <c r="Q120" s="1"/>
      <c r="R120" s="1"/>
      <c r="S120" s="1"/>
      <c r="T120" s="1"/>
      <c r="U120" s="1"/>
      <c r="V120" s="1"/>
      <c r="W120" s="1"/>
      <c r="X120" s="1"/>
    </row>
    <row r="121" spans="2:24" s="4" customFormat="1" ht="6" customHeight="1" thickTop="1" x14ac:dyDescent="0.25">
      <c r="B121" s="21"/>
      <c r="C121" s="2"/>
      <c r="D121" s="35"/>
      <c r="E121" s="35"/>
      <c r="F121" s="35"/>
      <c r="G121" s="35"/>
      <c r="H121" s="267"/>
      <c r="I121" s="35"/>
      <c r="J121" s="35"/>
      <c r="K121" s="35"/>
      <c r="L121" s="35"/>
      <c r="M121" s="35"/>
      <c r="N121" s="35"/>
      <c r="O121" s="35"/>
      <c r="P121" s="1"/>
      <c r="Q121" s="1"/>
      <c r="R121" s="1"/>
      <c r="S121" s="1"/>
      <c r="T121" s="1"/>
      <c r="U121" s="1"/>
      <c r="V121" s="1"/>
      <c r="W121" s="1"/>
      <c r="X121" s="1"/>
    </row>
    <row r="122" spans="2:24" s="39" customFormat="1" ht="15" customHeight="1" thickBot="1" x14ac:dyDescent="0.3">
      <c r="B122" s="36" t="str">
        <f>'Yearly Budget'!B122</f>
        <v>TOTAL PERSONNEL EXPENSES</v>
      </c>
      <c r="C122" s="11"/>
      <c r="D122" s="29">
        <f>D101+D112+D120</f>
        <v>0</v>
      </c>
      <c r="E122" s="29">
        <f>E101+E112+E120</f>
        <v>0</v>
      </c>
      <c r="F122" s="29">
        <f>F101+F112+F120</f>
        <v>0</v>
      </c>
      <c r="G122" s="29">
        <f>G101+G112+G120</f>
        <v>0</v>
      </c>
      <c r="H122" s="275"/>
      <c r="I122" s="29">
        <f t="shared" ref="I122:O122" si="69">I101+I112+I120</f>
        <v>0</v>
      </c>
      <c r="J122" s="29">
        <f t="shared" si="69"/>
        <v>0</v>
      </c>
      <c r="K122" s="29">
        <f t="shared" si="69"/>
        <v>0</v>
      </c>
      <c r="L122" s="29">
        <f t="shared" si="69"/>
        <v>0</v>
      </c>
      <c r="M122" s="29">
        <f t="shared" si="69"/>
        <v>0</v>
      </c>
      <c r="N122" s="29">
        <f t="shared" si="69"/>
        <v>0</v>
      </c>
      <c r="O122" s="29">
        <f t="shared" si="69"/>
        <v>0</v>
      </c>
      <c r="P122" s="37"/>
      <c r="Q122" s="37"/>
      <c r="R122" s="37"/>
      <c r="S122" s="37"/>
      <c r="T122" s="37"/>
      <c r="U122" s="37"/>
      <c r="V122" s="37"/>
      <c r="W122" s="37"/>
      <c r="X122" s="37"/>
    </row>
    <row r="123" spans="2:24" s="4" customFormat="1" ht="6" customHeight="1" thickTop="1" x14ac:dyDescent="0.25">
      <c r="B123" s="21"/>
      <c r="C123" s="2"/>
      <c r="D123" s="34"/>
      <c r="E123" s="34"/>
      <c r="F123" s="34"/>
      <c r="G123" s="34"/>
      <c r="H123" s="267"/>
      <c r="I123" s="34"/>
      <c r="J123" s="34"/>
      <c r="K123" s="34"/>
      <c r="L123" s="34"/>
      <c r="M123" s="34"/>
      <c r="N123" s="34"/>
      <c r="O123" s="34"/>
      <c r="P123" s="1"/>
      <c r="Q123" s="1"/>
      <c r="R123" s="1"/>
      <c r="S123" s="1"/>
      <c r="T123" s="1"/>
      <c r="U123" s="1"/>
      <c r="V123" s="1"/>
      <c r="W123" s="1"/>
      <c r="X123" s="1"/>
    </row>
    <row r="124" spans="2:24" s="4" customFormat="1" ht="15" customHeight="1" x14ac:dyDescent="0.25">
      <c r="B124" s="21" t="str">
        <f>'Yearly Budget'!B124</f>
        <v>PAYROLL TAXES AND BENEFITS</v>
      </c>
      <c r="C124" s="2"/>
      <c r="D124" s="33"/>
      <c r="E124" s="33"/>
      <c r="F124" s="33"/>
      <c r="G124" s="33"/>
      <c r="H124" s="267"/>
      <c r="I124" s="33"/>
      <c r="J124" s="33"/>
      <c r="K124" s="33"/>
      <c r="L124" s="33"/>
      <c r="M124" s="33"/>
      <c r="N124" s="33"/>
      <c r="O124" s="33"/>
      <c r="P124" s="1"/>
      <c r="Q124" s="1"/>
      <c r="R124" s="1"/>
      <c r="S124" s="1"/>
      <c r="T124" s="1"/>
      <c r="U124" s="1"/>
      <c r="V124" s="1"/>
      <c r="W124" s="1"/>
      <c r="X124" s="1"/>
    </row>
    <row r="125" spans="2:24" s="4" customFormat="1" ht="15" customHeight="1" x14ac:dyDescent="0.25">
      <c r="B125" s="23" t="str">
        <f>'Yearly Budget'!B125</f>
        <v>Social Security</v>
      </c>
      <c r="C125" s="2"/>
      <c r="D125" s="334">
        <v>0</v>
      </c>
      <c r="E125" s="334">
        <v>0</v>
      </c>
      <c r="F125" s="334">
        <v>0</v>
      </c>
      <c r="G125" s="334">
        <v>0</v>
      </c>
      <c r="H125" s="267"/>
      <c r="I125" s="49">
        <f t="shared" ref="I125:I137" si="70">SUM(D125:G125)</f>
        <v>0</v>
      </c>
      <c r="J125" s="49">
        <f>IF('Yearly Budget'!$G$9&gt;0,'Yearly Budget'!G125,'Yearly Budget'!F125)</f>
        <v>0</v>
      </c>
      <c r="K125" s="49">
        <f t="shared" ref="K125:K137" si="71">IF($J$9&gt;0,SUM(I125-J125),0)</f>
        <v>0</v>
      </c>
      <c r="L125" s="49">
        <f>'Yearly Budget'!F125</f>
        <v>0</v>
      </c>
      <c r="M125" s="49">
        <f t="shared" ref="M125:M137" si="72">IF($L$9&gt;0,SUM(I125-L125),0)</f>
        <v>0</v>
      </c>
      <c r="N125" s="49">
        <f>'Yearly Budget'!D125</f>
        <v>0</v>
      </c>
      <c r="O125" s="49">
        <f t="shared" ref="O125:O137" si="73">IF($N$9&gt;0,SUM(I125-N125),0)</f>
        <v>0</v>
      </c>
      <c r="P125" s="1"/>
      <c r="Q125" s="1"/>
      <c r="R125" s="1"/>
      <c r="S125" s="1"/>
      <c r="T125" s="1"/>
      <c r="U125" s="1"/>
      <c r="V125" s="1"/>
      <c r="W125" s="1"/>
      <c r="X125" s="1"/>
    </row>
    <row r="126" spans="2:24" s="4" customFormat="1" ht="15" customHeight="1" x14ac:dyDescent="0.25">
      <c r="B126" s="23" t="str">
        <f>'Yearly Budget'!B126</f>
        <v>Medicare</v>
      </c>
      <c r="C126" s="2"/>
      <c r="D126" s="334">
        <v>0</v>
      </c>
      <c r="E126" s="334">
        <v>0</v>
      </c>
      <c r="F126" s="334">
        <v>0</v>
      </c>
      <c r="G126" s="334">
        <v>0</v>
      </c>
      <c r="H126" s="267"/>
      <c r="I126" s="49">
        <f t="shared" si="70"/>
        <v>0</v>
      </c>
      <c r="J126" s="49">
        <f>IF('Yearly Budget'!$G$9&gt;0,'Yearly Budget'!G126,'Yearly Budget'!F126)</f>
        <v>0</v>
      </c>
      <c r="K126" s="49">
        <f t="shared" si="71"/>
        <v>0</v>
      </c>
      <c r="L126" s="49">
        <f>'Yearly Budget'!F126</f>
        <v>0</v>
      </c>
      <c r="M126" s="49">
        <f t="shared" si="72"/>
        <v>0</v>
      </c>
      <c r="N126" s="49">
        <f>'Yearly Budget'!D126</f>
        <v>0</v>
      </c>
      <c r="O126" s="49">
        <f t="shared" si="73"/>
        <v>0</v>
      </c>
      <c r="P126" s="1"/>
      <c r="Q126" s="1"/>
      <c r="R126" s="1"/>
      <c r="S126" s="1"/>
      <c r="T126" s="1"/>
      <c r="U126" s="1"/>
      <c r="V126" s="1"/>
      <c r="W126" s="1"/>
      <c r="X126" s="1"/>
    </row>
    <row r="127" spans="2:24" s="4" customFormat="1" ht="15" customHeight="1" x14ac:dyDescent="0.25">
      <c r="B127" s="23" t="str">
        <f>'Yearly Budget'!B127</f>
        <v>State Unemployment</v>
      </c>
      <c r="C127" s="2"/>
      <c r="D127" s="334">
        <v>0</v>
      </c>
      <c r="E127" s="334">
        <v>0</v>
      </c>
      <c r="F127" s="334">
        <v>0</v>
      </c>
      <c r="G127" s="334">
        <v>0</v>
      </c>
      <c r="H127" s="267"/>
      <c r="I127" s="49">
        <f t="shared" si="70"/>
        <v>0</v>
      </c>
      <c r="J127" s="49">
        <f>IF('Yearly Budget'!$G$9&gt;0,'Yearly Budget'!G127,'Yearly Budget'!F127)</f>
        <v>0</v>
      </c>
      <c r="K127" s="49">
        <f t="shared" si="71"/>
        <v>0</v>
      </c>
      <c r="L127" s="49">
        <f>'Yearly Budget'!F127</f>
        <v>0</v>
      </c>
      <c r="M127" s="49">
        <f t="shared" si="72"/>
        <v>0</v>
      </c>
      <c r="N127" s="49">
        <f>'Yearly Budget'!D127</f>
        <v>0</v>
      </c>
      <c r="O127" s="49">
        <f t="shared" si="73"/>
        <v>0</v>
      </c>
      <c r="P127" s="1"/>
      <c r="Q127" s="1"/>
      <c r="R127" s="1"/>
      <c r="S127" s="1"/>
      <c r="T127" s="1"/>
      <c r="U127" s="1"/>
      <c r="V127" s="1"/>
      <c r="W127" s="1"/>
      <c r="X127" s="1"/>
    </row>
    <row r="128" spans="2:24" s="4" customFormat="1" ht="15" customHeight="1" x14ac:dyDescent="0.25">
      <c r="B128" s="23" t="str">
        <f>'Yearly Budget'!B128</f>
        <v>Worker's Compensation Insurance</v>
      </c>
      <c r="C128" s="2"/>
      <c r="D128" s="334">
        <v>0</v>
      </c>
      <c r="E128" s="334">
        <v>0</v>
      </c>
      <c r="F128" s="334">
        <v>0</v>
      </c>
      <c r="G128" s="334">
        <v>0</v>
      </c>
      <c r="H128" s="267"/>
      <c r="I128" s="49">
        <f t="shared" si="70"/>
        <v>0</v>
      </c>
      <c r="J128" s="49">
        <f>IF('Yearly Budget'!$G$9&gt;0,'Yearly Budget'!G128,'Yearly Budget'!F128)</f>
        <v>0</v>
      </c>
      <c r="K128" s="49">
        <f t="shared" si="71"/>
        <v>0</v>
      </c>
      <c r="L128" s="49">
        <f>'Yearly Budget'!F128</f>
        <v>0</v>
      </c>
      <c r="M128" s="49">
        <f t="shared" si="72"/>
        <v>0</v>
      </c>
      <c r="N128" s="49">
        <f>'Yearly Budget'!D128</f>
        <v>0</v>
      </c>
      <c r="O128" s="49">
        <f t="shared" si="73"/>
        <v>0</v>
      </c>
      <c r="P128" s="1"/>
      <c r="Q128" s="1"/>
      <c r="R128" s="1"/>
      <c r="S128" s="1"/>
      <c r="T128" s="1"/>
      <c r="U128" s="1"/>
      <c r="V128" s="1"/>
      <c r="W128" s="1"/>
      <c r="X128" s="1"/>
    </row>
    <row r="129" spans="2:24" s="4" customFormat="1" ht="15" customHeight="1" x14ac:dyDescent="0.25">
      <c r="B129" s="23" t="str">
        <f>'Yearly Budget'!B129</f>
        <v>Custom Other Tax #1</v>
      </c>
      <c r="C129" s="2"/>
      <c r="D129" s="334">
        <v>0</v>
      </c>
      <c r="E129" s="334">
        <v>0</v>
      </c>
      <c r="F129" s="334">
        <v>0</v>
      </c>
      <c r="G129" s="334">
        <v>0</v>
      </c>
      <c r="H129" s="267"/>
      <c r="I129" s="49">
        <f t="shared" si="70"/>
        <v>0</v>
      </c>
      <c r="J129" s="49">
        <f>IF('Yearly Budget'!$G$9&gt;0,'Yearly Budget'!G129,'Yearly Budget'!F129)</f>
        <v>0</v>
      </c>
      <c r="K129" s="49">
        <f t="shared" si="71"/>
        <v>0</v>
      </c>
      <c r="L129" s="49">
        <f>'Yearly Budget'!F129</f>
        <v>0</v>
      </c>
      <c r="M129" s="49">
        <f t="shared" si="72"/>
        <v>0</v>
      </c>
      <c r="N129" s="49">
        <f>'Yearly Budget'!D129</f>
        <v>0</v>
      </c>
      <c r="O129" s="49">
        <f t="shared" si="73"/>
        <v>0</v>
      </c>
      <c r="P129" s="1"/>
      <c r="Q129" s="1"/>
      <c r="R129" s="1"/>
      <c r="S129" s="1"/>
      <c r="T129" s="1"/>
      <c r="U129" s="1"/>
      <c r="V129" s="1"/>
      <c r="W129" s="1"/>
      <c r="X129" s="1"/>
    </row>
    <row r="130" spans="2:24" s="4" customFormat="1" ht="15" customHeight="1" x14ac:dyDescent="0.25">
      <c r="B130" s="23" t="str">
        <f>'Yearly Budget'!B130</f>
        <v>Custom Other Tax #2</v>
      </c>
      <c r="C130" s="2"/>
      <c r="D130" s="334">
        <v>0</v>
      </c>
      <c r="E130" s="334">
        <v>0</v>
      </c>
      <c r="F130" s="334">
        <v>0</v>
      </c>
      <c r="G130" s="334">
        <v>0</v>
      </c>
      <c r="H130" s="267"/>
      <c r="I130" s="49">
        <f t="shared" si="70"/>
        <v>0</v>
      </c>
      <c r="J130" s="49">
        <f>IF('Yearly Budget'!$G$9&gt;0,'Yearly Budget'!G130,'Yearly Budget'!F130)</f>
        <v>0</v>
      </c>
      <c r="K130" s="49">
        <f t="shared" si="71"/>
        <v>0</v>
      </c>
      <c r="L130" s="49">
        <f>'Yearly Budget'!F130</f>
        <v>0</v>
      </c>
      <c r="M130" s="49">
        <f t="shared" si="72"/>
        <v>0</v>
      </c>
      <c r="N130" s="49">
        <f>'Yearly Budget'!D130</f>
        <v>0</v>
      </c>
      <c r="O130" s="49">
        <f t="shared" si="73"/>
        <v>0</v>
      </c>
      <c r="P130" s="1"/>
      <c r="Q130" s="1"/>
      <c r="R130" s="1"/>
      <c r="S130" s="1"/>
      <c r="T130" s="1"/>
      <c r="U130" s="1"/>
      <c r="V130" s="1"/>
      <c r="W130" s="1"/>
      <c r="X130" s="1"/>
    </row>
    <row r="131" spans="2:24" s="4" customFormat="1" ht="15" customHeight="1" x14ac:dyDescent="0.25">
      <c r="B131" s="23" t="str">
        <f>'Yearly Budget'!B131</f>
        <v>Health Insurance</v>
      </c>
      <c r="C131" s="2"/>
      <c r="D131" s="334">
        <v>0</v>
      </c>
      <c r="E131" s="334">
        <v>0</v>
      </c>
      <c r="F131" s="334">
        <v>0</v>
      </c>
      <c r="G131" s="334">
        <v>0</v>
      </c>
      <c r="H131" s="267"/>
      <c r="I131" s="49">
        <f t="shared" si="70"/>
        <v>0</v>
      </c>
      <c r="J131" s="49">
        <f>IF('Yearly Budget'!$G$9&gt;0,'Yearly Budget'!G131,'Yearly Budget'!F131)</f>
        <v>0</v>
      </c>
      <c r="K131" s="49">
        <f t="shared" si="71"/>
        <v>0</v>
      </c>
      <c r="L131" s="49">
        <f>'Yearly Budget'!F131</f>
        <v>0</v>
      </c>
      <c r="M131" s="49">
        <f t="shared" si="72"/>
        <v>0</v>
      </c>
      <c r="N131" s="49">
        <f>'Yearly Budget'!D131</f>
        <v>0</v>
      </c>
      <c r="O131" s="49">
        <f t="shared" si="73"/>
        <v>0</v>
      </c>
      <c r="P131" s="1"/>
      <c r="Q131" s="1"/>
      <c r="R131" s="1"/>
      <c r="S131" s="1"/>
      <c r="T131" s="1"/>
      <c r="U131" s="1"/>
      <c r="V131" s="1"/>
      <c r="W131" s="1"/>
      <c r="X131" s="1"/>
    </row>
    <row r="132" spans="2:24" s="4" customFormat="1" ht="15" customHeight="1" x14ac:dyDescent="0.25">
      <c r="B132" s="23" t="str">
        <f>'Yearly Budget'!B132</f>
        <v>Dental Insurance</v>
      </c>
      <c r="C132" s="2"/>
      <c r="D132" s="334">
        <v>0</v>
      </c>
      <c r="E132" s="334">
        <v>0</v>
      </c>
      <c r="F132" s="334">
        <v>0</v>
      </c>
      <c r="G132" s="334">
        <v>0</v>
      </c>
      <c r="H132" s="267"/>
      <c r="I132" s="49">
        <f t="shared" si="70"/>
        <v>0</v>
      </c>
      <c r="J132" s="49">
        <f>IF('Yearly Budget'!$G$9&gt;0,'Yearly Budget'!G132,'Yearly Budget'!F132)</f>
        <v>0</v>
      </c>
      <c r="K132" s="49">
        <f t="shared" si="71"/>
        <v>0</v>
      </c>
      <c r="L132" s="49">
        <f>'Yearly Budget'!F132</f>
        <v>0</v>
      </c>
      <c r="M132" s="49">
        <f t="shared" si="72"/>
        <v>0</v>
      </c>
      <c r="N132" s="49">
        <f>'Yearly Budget'!D132</f>
        <v>0</v>
      </c>
      <c r="O132" s="49">
        <f t="shared" si="73"/>
        <v>0</v>
      </c>
      <c r="P132" s="1"/>
      <c r="Q132" s="1"/>
      <c r="R132" s="1"/>
      <c r="S132" s="1"/>
      <c r="T132" s="1"/>
      <c r="U132" s="1"/>
      <c r="V132" s="1"/>
      <c r="W132" s="1"/>
      <c r="X132" s="1"/>
    </row>
    <row r="133" spans="2:24" s="4" customFormat="1" ht="15" customHeight="1" x14ac:dyDescent="0.25">
      <c r="B133" s="23" t="str">
        <f>'Yearly Budget'!B133</f>
        <v>Vision Insurance</v>
      </c>
      <c r="C133" s="2"/>
      <c r="D133" s="334">
        <v>0</v>
      </c>
      <c r="E133" s="334">
        <v>0</v>
      </c>
      <c r="F133" s="334">
        <v>0</v>
      </c>
      <c r="G133" s="334">
        <v>0</v>
      </c>
      <c r="H133" s="267"/>
      <c r="I133" s="49">
        <f t="shared" si="70"/>
        <v>0</v>
      </c>
      <c r="J133" s="49">
        <f>IF('Yearly Budget'!$G$9&gt;0,'Yearly Budget'!G133,'Yearly Budget'!F133)</f>
        <v>0</v>
      </c>
      <c r="K133" s="49">
        <f t="shared" si="71"/>
        <v>0</v>
      </c>
      <c r="L133" s="49">
        <f>'Yearly Budget'!F133</f>
        <v>0</v>
      </c>
      <c r="M133" s="49">
        <f t="shared" si="72"/>
        <v>0</v>
      </c>
      <c r="N133" s="49">
        <f>'Yearly Budget'!D133</f>
        <v>0</v>
      </c>
      <c r="O133" s="49">
        <f t="shared" si="73"/>
        <v>0</v>
      </c>
      <c r="P133" s="1"/>
      <c r="Q133" s="1"/>
      <c r="R133" s="1"/>
      <c r="S133" s="1"/>
      <c r="T133" s="1"/>
      <c r="U133" s="1"/>
      <c r="V133" s="1"/>
      <c r="W133" s="1"/>
      <c r="X133" s="1"/>
    </row>
    <row r="134" spans="2:24" s="4" customFormat="1" ht="15" customHeight="1" x14ac:dyDescent="0.25">
      <c r="B134" s="23" t="str">
        <f>'Yearly Budget'!B134</f>
        <v>Life Insurance</v>
      </c>
      <c r="C134" s="2"/>
      <c r="D134" s="334">
        <v>0</v>
      </c>
      <c r="E134" s="334">
        <v>0</v>
      </c>
      <c r="F134" s="334">
        <v>0</v>
      </c>
      <c r="G134" s="334">
        <v>0</v>
      </c>
      <c r="H134" s="267"/>
      <c r="I134" s="49">
        <f t="shared" si="70"/>
        <v>0</v>
      </c>
      <c r="J134" s="49">
        <f>IF('Yearly Budget'!$G$9&gt;0,'Yearly Budget'!G134,'Yearly Budget'!F134)</f>
        <v>0</v>
      </c>
      <c r="K134" s="49">
        <f t="shared" si="71"/>
        <v>0</v>
      </c>
      <c r="L134" s="49">
        <f>'Yearly Budget'!F134</f>
        <v>0</v>
      </c>
      <c r="M134" s="49">
        <f t="shared" si="72"/>
        <v>0</v>
      </c>
      <c r="N134" s="49">
        <f>'Yearly Budget'!D134</f>
        <v>0</v>
      </c>
      <c r="O134" s="49">
        <f t="shared" si="73"/>
        <v>0</v>
      </c>
      <c r="P134" s="1"/>
      <c r="Q134" s="1"/>
      <c r="R134" s="1"/>
      <c r="S134" s="1"/>
      <c r="T134" s="1"/>
      <c r="U134" s="1"/>
      <c r="V134" s="1"/>
      <c r="W134" s="1"/>
      <c r="X134" s="1"/>
    </row>
    <row r="135" spans="2:24" s="4" customFormat="1" ht="15" customHeight="1" x14ac:dyDescent="0.25">
      <c r="B135" s="23" t="str">
        <f>'Yearly Budget'!B135</f>
        <v>Retirement Contribution</v>
      </c>
      <c r="C135" s="2"/>
      <c r="D135" s="334">
        <v>0</v>
      </c>
      <c r="E135" s="334">
        <v>0</v>
      </c>
      <c r="F135" s="334">
        <v>0</v>
      </c>
      <c r="G135" s="334">
        <v>0</v>
      </c>
      <c r="H135" s="267"/>
      <c r="I135" s="49">
        <f t="shared" si="70"/>
        <v>0</v>
      </c>
      <c r="J135" s="49">
        <f>IF('Yearly Budget'!$G$9&gt;0,'Yearly Budget'!G135,'Yearly Budget'!F135)</f>
        <v>0</v>
      </c>
      <c r="K135" s="49">
        <f t="shared" si="71"/>
        <v>0</v>
      </c>
      <c r="L135" s="49">
        <f>'Yearly Budget'!F135</f>
        <v>0</v>
      </c>
      <c r="M135" s="49">
        <f t="shared" si="72"/>
        <v>0</v>
      </c>
      <c r="N135" s="49">
        <f>'Yearly Budget'!D135</f>
        <v>0</v>
      </c>
      <c r="O135" s="49">
        <f t="shared" si="73"/>
        <v>0</v>
      </c>
      <c r="P135" s="1"/>
      <c r="Q135" s="1"/>
      <c r="R135" s="1"/>
      <c r="S135" s="1"/>
      <c r="T135" s="1"/>
      <c r="U135" s="1"/>
      <c r="V135" s="1"/>
      <c r="W135" s="1"/>
      <c r="X135" s="1"/>
    </row>
    <row r="136" spans="2:24" s="4" customFormat="1" ht="15" customHeight="1" x14ac:dyDescent="0.25">
      <c r="B136" s="23" t="str">
        <f>'Yearly Budget'!B136</f>
        <v>Custom Fringe #1</v>
      </c>
      <c r="C136" s="2"/>
      <c r="D136" s="334">
        <v>0</v>
      </c>
      <c r="E136" s="334">
        <v>0</v>
      </c>
      <c r="F136" s="334">
        <v>0</v>
      </c>
      <c r="G136" s="334">
        <v>0</v>
      </c>
      <c r="H136" s="267"/>
      <c r="I136" s="49">
        <f t="shared" si="70"/>
        <v>0</v>
      </c>
      <c r="J136" s="49">
        <f>IF('Yearly Budget'!$G$9&gt;0,'Yearly Budget'!G136,'Yearly Budget'!F136)</f>
        <v>0</v>
      </c>
      <c r="K136" s="49">
        <f t="shared" si="71"/>
        <v>0</v>
      </c>
      <c r="L136" s="49">
        <f>'Yearly Budget'!F136</f>
        <v>0</v>
      </c>
      <c r="M136" s="49">
        <f t="shared" si="72"/>
        <v>0</v>
      </c>
      <c r="N136" s="49">
        <f>'Yearly Budget'!D136</f>
        <v>0</v>
      </c>
      <c r="O136" s="49">
        <f t="shared" si="73"/>
        <v>0</v>
      </c>
      <c r="P136" s="1"/>
      <c r="Q136" s="1"/>
      <c r="R136" s="1"/>
      <c r="S136" s="1"/>
      <c r="T136" s="1"/>
      <c r="U136" s="1"/>
      <c r="V136" s="1"/>
      <c r="W136" s="1"/>
      <c r="X136" s="1"/>
    </row>
    <row r="137" spans="2:24" s="4" customFormat="1" ht="15" customHeight="1" x14ac:dyDescent="0.25">
      <c r="B137" s="23" t="str">
        <f>'Yearly Budget'!B137</f>
        <v>Custom Fringe #2</v>
      </c>
      <c r="C137" s="2"/>
      <c r="D137" s="334">
        <v>0</v>
      </c>
      <c r="E137" s="334">
        <v>0</v>
      </c>
      <c r="F137" s="334">
        <v>0</v>
      </c>
      <c r="G137" s="334">
        <v>0</v>
      </c>
      <c r="H137" s="267"/>
      <c r="I137" s="49">
        <f t="shared" si="70"/>
        <v>0</v>
      </c>
      <c r="J137" s="49">
        <f>IF('Yearly Budget'!$G$9&gt;0,'Yearly Budget'!G137,'Yearly Budget'!F137)</f>
        <v>0</v>
      </c>
      <c r="K137" s="49">
        <f t="shared" si="71"/>
        <v>0</v>
      </c>
      <c r="L137" s="49">
        <f>'Yearly Budget'!F137</f>
        <v>0</v>
      </c>
      <c r="M137" s="49">
        <f t="shared" si="72"/>
        <v>0</v>
      </c>
      <c r="N137" s="49">
        <f>'Yearly Budget'!D137</f>
        <v>0</v>
      </c>
      <c r="O137" s="49">
        <f t="shared" si="73"/>
        <v>0</v>
      </c>
      <c r="P137" s="1"/>
      <c r="Q137" s="1"/>
      <c r="R137" s="1"/>
      <c r="S137" s="1"/>
      <c r="T137" s="1"/>
      <c r="U137" s="1"/>
      <c r="V137" s="1"/>
      <c r="W137" s="1"/>
      <c r="X137" s="1"/>
    </row>
    <row r="138" spans="2:24" s="4" customFormat="1" ht="15" customHeight="1" thickBot="1" x14ac:dyDescent="0.3">
      <c r="B138" s="21" t="str">
        <f>'Yearly Budget'!B138</f>
        <v>TOTAL PAYROLL TAXES AND BENEFITS</v>
      </c>
      <c r="C138" s="2"/>
      <c r="D138" s="54">
        <f>SUM(D125:D137)</f>
        <v>0</v>
      </c>
      <c r="E138" s="54">
        <f>SUM(E125:E137)</f>
        <v>0</v>
      </c>
      <c r="F138" s="54">
        <f>SUM(F125:F137)</f>
        <v>0</v>
      </c>
      <c r="G138" s="54">
        <f>SUM(G125:G137)</f>
        <v>0</v>
      </c>
      <c r="H138" s="267"/>
      <c r="I138" s="54">
        <f t="shared" ref="I138:O138" si="74">SUM(I125:I137)</f>
        <v>0</v>
      </c>
      <c r="J138" s="54">
        <f t="shared" si="74"/>
        <v>0</v>
      </c>
      <c r="K138" s="54">
        <f t="shared" si="74"/>
        <v>0</v>
      </c>
      <c r="L138" s="54">
        <f t="shared" si="74"/>
        <v>0</v>
      </c>
      <c r="M138" s="54">
        <f t="shared" si="74"/>
        <v>0</v>
      </c>
      <c r="N138" s="54">
        <f t="shared" si="74"/>
        <v>0</v>
      </c>
      <c r="O138" s="54">
        <f t="shared" si="74"/>
        <v>0</v>
      </c>
      <c r="P138" s="1"/>
      <c r="Q138" s="1"/>
      <c r="R138" s="1"/>
      <c r="S138" s="1"/>
      <c r="T138" s="1"/>
      <c r="U138" s="1"/>
      <c r="V138" s="1"/>
      <c r="W138" s="1"/>
      <c r="X138" s="1"/>
    </row>
    <row r="139" spans="2:24" s="4" customFormat="1" ht="6" customHeight="1" thickTop="1" x14ac:dyDescent="0.25">
      <c r="B139" s="21"/>
      <c r="C139" s="2"/>
      <c r="D139" s="35"/>
      <c r="E139" s="35"/>
      <c r="F139" s="35"/>
      <c r="G139" s="35"/>
      <c r="H139" s="267"/>
      <c r="I139" s="35"/>
      <c r="J139" s="35"/>
      <c r="K139" s="35"/>
      <c r="L139" s="35"/>
      <c r="M139" s="35"/>
      <c r="N139" s="35"/>
      <c r="O139" s="35"/>
      <c r="P139" s="1"/>
      <c r="Q139" s="1"/>
      <c r="R139" s="1"/>
      <c r="S139" s="1"/>
      <c r="T139" s="1"/>
      <c r="U139" s="1"/>
      <c r="V139" s="1"/>
      <c r="W139" s="1"/>
      <c r="X139" s="1"/>
    </row>
    <row r="140" spans="2:24" s="39" customFormat="1" ht="15" customHeight="1" thickBot="1" x14ac:dyDescent="0.3">
      <c r="B140" s="36" t="str">
        <f>'Yearly Budget'!B140</f>
        <v>TOTAL PERSONNEL, TAX &amp; BENEFIT EXPENSES</v>
      </c>
      <c r="C140" s="11"/>
      <c r="D140" s="29">
        <f>D122+D138</f>
        <v>0</v>
      </c>
      <c r="E140" s="29">
        <f>E122+E138</f>
        <v>0</v>
      </c>
      <c r="F140" s="29">
        <f>F122+F138</f>
        <v>0</v>
      </c>
      <c r="G140" s="29">
        <f>G122+G138</f>
        <v>0</v>
      </c>
      <c r="H140" s="275"/>
      <c r="I140" s="29">
        <f t="shared" ref="I140:O140" si="75">I122+I138</f>
        <v>0</v>
      </c>
      <c r="J140" s="29">
        <f t="shared" si="75"/>
        <v>0</v>
      </c>
      <c r="K140" s="29">
        <f t="shared" si="75"/>
        <v>0</v>
      </c>
      <c r="L140" s="29">
        <f t="shared" si="75"/>
        <v>0</v>
      </c>
      <c r="M140" s="29">
        <f t="shared" si="75"/>
        <v>0</v>
      </c>
      <c r="N140" s="29">
        <f t="shared" si="75"/>
        <v>0</v>
      </c>
      <c r="O140" s="29">
        <f t="shared" si="75"/>
        <v>0</v>
      </c>
      <c r="P140" s="37"/>
      <c r="Q140" s="37"/>
      <c r="R140" s="37"/>
      <c r="S140" s="37"/>
      <c r="T140" s="37"/>
      <c r="U140" s="37"/>
      <c r="V140" s="37"/>
      <c r="W140" s="37"/>
      <c r="X140" s="37"/>
    </row>
    <row r="141" spans="2:24" s="4" customFormat="1" ht="6" customHeight="1" thickTop="1" x14ac:dyDescent="0.25">
      <c r="B141" s="21"/>
      <c r="C141" s="2"/>
      <c r="D141" s="34"/>
      <c r="E141" s="34"/>
      <c r="F141" s="34"/>
      <c r="G141" s="34"/>
      <c r="H141" s="267"/>
      <c r="I141" s="34"/>
      <c r="J141" s="34"/>
      <c r="K141" s="34"/>
      <c r="L141" s="34"/>
      <c r="M141" s="34"/>
      <c r="N141" s="34"/>
      <c r="O141" s="34"/>
      <c r="P141" s="1"/>
      <c r="Q141" s="1"/>
      <c r="R141" s="1"/>
      <c r="S141" s="1"/>
      <c r="T141" s="1"/>
      <c r="U141" s="1"/>
      <c r="V141" s="1"/>
      <c r="W141" s="1"/>
      <c r="X141" s="1"/>
    </row>
    <row r="142" spans="2:24" s="4" customFormat="1" ht="15" customHeight="1" x14ac:dyDescent="0.25">
      <c r="B142" s="21" t="str">
        <f>'Yearly Budget'!B142</f>
        <v>CONTRACTED SERVICES</v>
      </c>
      <c r="C142" s="2"/>
      <c r="D142" s="33"/>
      <c r="E142" s="33"/>
      <c r="F142" s="33"/>
      <c r="G142" s="33"/>
      <c r="H142" s="267"/>
      <c r="I142" s="33"/>
      <c r="J142" s="33"/>
      <c r="K142" s="33"/>
      <c r="L142" s="33"/>
      <c r="M142" s="33"/>
      <c r="N142" s="33"/>
      <c r="O142" s="33"/>
      <c r="P142" s="1"/>
      <c r="Q142" s="1"/>
      <c r="R142" s="1"/>
      <c r="S142" s="1"/>
      <c r="T142" s="1"/>
      <c r="U142" s="1"/>
      <c r="V142" s="1"/>
      <c r="W142" s="1"/>
      <c r="X142" s="1"/>
    </row>
    <row r="143" spans="2:24" s="4" customFormat="1" ht="15" customHeight="1" x14ac:dyDescent="0.25">
      <c r="B143" s="23" t="str">
        <f>'Yearly Budget'!B143</f>
        <v xml:space="preserve">Accounting / Audit </v>
      </c>
      <c r="C143" s="40"/>
      <c r="D143" s="334">
        <v>0</v>
      </c>
      <c r="E143" s="334">
        <v>0</v>
      </c>
      <c r="F143" s="334">
        <v>0</v>
      </c>
      <c r="G143" s="334">
        <v>0</v>
      </c>
      <c r="H143" s="267"/>
      <c r="I143" s="49">
        <f t="shared" ref="I143:I154" si="76">SUM(D143:G143)</f>
        <v>0</v>
      </c>
      <c r="J143" s="49">
        <f>IF('Yearly Budget'!$G$9&gt;0,'Yearly Budget'!G143,'Yearly Budget'!F143)</f>
        <v>0</v>
      </c>
      <c r="K143" s="49">
        <f t="shared" ref="K143:K154" si="77">IF($J$9&gt;0,SUM(I143-J143),0)</f>
        <v>0</v>
      </c>
      <c r="L143" s="49">
        <f>'Yearly Budget'!F143</f>
        <v>0</v>
      </c>
      <c r="M143" s="49">
        <f t="shared" ref="M143:M154" si="78">IF($L$9&gt;0,SUM(I143-L143),0)</f>
        <v>0</v>
      </c>
      <c r="N143" s="49">
        <f>'Yearly Budget'!D143</f>
        <v>0</v>
      </c>
      <c r="O143" s="49">
        <f t="shared" ref="O143:O154" si="79">IF($N$9&gt;0,SUM(I143-N143),0)</f>
        <v>0</v>
      </c>
      <c r="P143" s="1"/>
      <c r="Q143" s="1"/>
      <c r="R143" s="1"/>
      <c r="S143" s="1"/>
      <c r="T143" s="1"/>
      <c r="U143" s="1"/>
      <c r="V143" s="1"/>
      <c r="W143" s="1"/>
      <c r="X143" s="1"/>
    </row>
    <row r="144" spans="2:24" s="4" customFormat="1" ht="15" customHeight="1" x14ac:dyDescent="0.25">
      <c r="B144" s="23" t="str">
        <f>'Yearly Budget'!B144</f>
        <v>Legal</v>
      </c>
      <c r="C144" s="40"/>
      <c r="D144" s="334">
        <v>0</v>
      </c>
      <c r="E144" s="334">
        <v>0</v>
      </c>
      <c r="F144" s="334">
        <v>0</v>
      </c>
      <c r="G144" s="334">
        <v>0</v>
      </c>
      <c r="H144" s="267"/>
      <c r="I144" s="49">
        <f t="shared" si="76"/>
        <v>0</v>
      </c>
      <c r="J144" s="49">
        <f>IF('Yearly Budget'!$G$9&gt;0,'Yearly Budget'!G144,'Yearly Budget'!F144)</f>
        <v>0</v>
      </c>
      <c r="K144" s="49">
        <f t="shared" si="77"/>
        <v>0</v>
      </c>
      <c r="L144" s="49">
        <f>'Yearly Budget'!F144</f>
        <v>0</v>
      </c>
      <c r="M144" s="49">
        <f t="shared" si="78"/>
        <v>0</v>
      </c>
      <c r="N144" s="49">
        <f>'Yearly Budget'!D144</f>
        <v>0</v>
      </c>
      <c r="O144" s="49">
        <f t="shared" si="79"/>
        <v>0</v>
      </c>
      <c r="P144" s="1"/>
      <c r="Q144" s="1"/>
      <c r="R144" s="1"/>
      <c r="S144" s="1"/>
      <c r="T144" s="1"/>
      <c r="U144" s="1"/>
      <c r="V144" s="1"/>
      <c r="W144" s="1"/>
      <c r="X144" s="1"/>
    </row>
    <row r="145" spans="2:24" s="4" customFormat="1" ht="15" customHeight="1" x14ac:dyDescent="0.25">
      <c r="B145" s="23" t="str">
        <f>'Yearly Budget'!B145</f>
        <v>Oversight Fee (3%)</v>
      </c>
      <c r="C145" s="40"/>
      <c r="D145" s="334">
        <v>0</v>
      </c>
      <c r="E145" s="334">
        <v>0</v>
      </c>
      <c r="F145" s="334">
        <v>0</v>
      </c>
      <c r="G145" s="334">
        <v>0</v>
      </c>
      <c r="H145" s="267"/>
      <c r="I145" s="49">
        <f t="shared" ref="I145:I146" si="80">SUM(D145:G145)</f>
        <v>0</v>
      </c>
      <c r="J145" s="49">
        <f>IF('Yearly Budget'!$G$9&gt;0,'Yearly Budget'!G145,'Yearly Budget'!F145)</f>
        <v>0</v>
      </c>
      <c r="K145" s="49">
        <f t="shared" ref="K145:K146" si="81">IF($J$9&gt;0,SUM(I145-J145),0)</f>
        <v>0</v>
      </c>
      <c r="L145" s="49">
        <f>'Yearly Budget'!F145</f>
        <v>0</v>
      </c>
      <c r="M145" s="49">
        <f t="shared" ref="M145:M146" si="82">IF($L$9&gt;0,SUM(I145-L145),0)</f>
        <v>0</v>
      </c>
      <c r="N145" s="49">
        <f>'Yearly Budget'!D145</f>
        <v>0</v>
      </c>
      <c r="O145" s="49">
        <f t="shared" ref="O145:O146" si="83">IF($N$9&gt;0,SUM(I145-N145),0)</f>
        <v>0</v>
      </c>
      <c r="P145" s="1"/>
      <c r="Q145" s="1"/>
      <c r="R145" s="1"/>
      <c r="S145" s="1"/>
      <c r="T145" s="1"/>
      <c r="U145" s="1"/>
      <c r="V145" s="1"/>
      <c r="W145" s="1"/>
      <c r="X145" s="1"/>
    </row>
    <row r="146" spans="2:24" s="4" customFormat="1" ht="15" customHeight="1" x14ac:dyDescent="0.25">
      <c r="B146" s="23" t="str">
        <f>'Yearly Budget'!B146</f>
        <v>Management Company Fee</v>
      </c>
      <c r="C146" s="40"/>
      <c r="D146" s="334">
        <v>0</v>
      </c>
      <c r="E146" s="334">
        <v>0</v>
      </c>
      <c r="F146" s="334">
        <v>0</v>
      </c>
      <c r="G146" s="334">
        <v>0</v>
      </c>
      <c r="H146" s="267"/>
      <c r="I146" s="49">
        <f t="shared" si="80"/>
        <v>0</v>
      </c>
      <c r="J146" s="49">
        <f>IF('Yearly Budget'!$G$9&gt;0,'Yearly Budget'!G146,'Yearly Budget'!F146)</f>
        <v>0</v>
      </c>
      <c r="K146" s="49">
        <f t="shared" si="81"/>
        <v>0</v>
      </c>
      <c r="L146" s="49">
        <f>'Yearly Budget'!F146</f>
        <v>0</v>
      </c>
      <c r="M146" s="49">
        <f t="shared" si="82"/>
        <v>0</v>
      </c>
      <c r="N146" s="49">
        <f>'Yearly Budget'!D146</f>
        <v>0</v>
      </c>
      <c r="O146" s="49">
        <f t="shared" si="83"/>
        <v>0</v>
      </c>
      <c r="P146" s="1"/>
      <c r="Q146" s="1"/>
      <c r="R146" s="1"/>
      <c r="S146" s="1"/>
      <c r="T146" s="1"/>
      <c r="U146" s="1"/>
      <c r="V146" s="1"/>
      <c r="W146" s="1"/>
      <c r="X146" s="1"/>
    </row>
    <row r="147" spans="2:24" s="4" customFormat="1" ht="15" customHeight="1" x14ac:dyDescent="0.25">
      <c r="B147" s="23" t="str">
        <f>'Yearly Budget'!B147</f>
        <v>Nurse Services</v>
      </c>
      <c r="C147" s="40"/>
      <c r="D147" s="334">
        <v>0</v>
      </c>
      <c r="E147" s="334">
        <v>0</v>
      </c>
      <c r="F147" s="334">
        <v>0</v>
      </c>
      <c r="G147" s="334">
        <v>0</v>
      </c>
      <c r="H147" s="267"/>
      <c r="I147" s="49">
        <f t="shared" si="76"/>
        <v>0</v>
      </c>
      <c r="J147" s="49">
        <f>IF('Yearly Budget'!$G$9&gt;0,'Yearly Budget'!G147,'Yearly Budget'!F147)</f>
        <v>0</v>
      </c>
      <c r="K147" s="49">
        <f t="shared" si="77"/>
        <v>0</v>
      </c>
      <c r="L147" s="49">
        <f>'Yearly Budget'!F147</f>
        <v>0</v>
      </c>
      <c r="M147" s="49">
        <f t="shared" si="78"/>
        <v>0</v>
      </c>
      <c r="N147" s="49">
        <f>'Yearly Budget'!D147</f>
        <v>0</v>
      </c>
      <c r="O147" s="49">
        <f t="shared" si="79"/>
        <v>0</v>
      </c>
      <c r="P147" s="1"/>
      <c r="Q147" s="1"/>
      <c r="R147" s="1"/>
      <c r="S147" s="1"/>
      <c r="T147" s="1"/>
      <c r="U147" s="1"/>
      <c r="V147" s="1"/>
      <c r="W147" s="1"/>
      <c r="X147" s="1"/>
    </row>
    <row r="148" spans="2:24" s="4" customFormat="1" ht="15" customHeight="1" x14ac:dyDescent="0.25">
      <c r="B148" s="23" t="str">
        <f>'Yearly Budget'!B148</f>
        <v>Food Service / School Lunch</v>
      </c>
      <c r="C148" s="40"/>
      <c r="D148" s="334">
        <v>0</v>
      </c>
      <c r="E148" s="334">
        <v>0</v>
      </c>
      <c r="F148" s="334">
        <v>0</v>
      </c>
      <c r="G148" s="334">
        <v>0</v>
      </c>
      <c r="H148" s="267"/>
      <c r="I148" s="49">
        <f t="shared" si="76"/>
        <v>0</v>
      </c>
      <c r="J148" s="49">
        <f>IF('Yearly Budget'!$G$9&gt;0,'Yearly Budget'!G148,'Yearly Budget'!F148)</f>
        <v>0</v>
      </c>
      <c r="K148" s="49">
        <f t="shared" si="77"/>
        <v>0</v>
      </c>
      <c r="L148" s="49">
        <f>'Yearly Budget'!F148</f>
        <v>0</v>
      </c>
      <c r="M148" s="49">
        <f t="shared" si="78"/>
        <v>0</v>
      </c>
      <c r="N148" s="49">
        <f>'Yearly Budget'!D148</f>
        <v>0</v>
      </c>
      <c r="O148" s="49">
        <f t="shared" si="79"/>
        <v>0</v>
      </c>
      <c r="P148" s="1"/>
      <c r="Q148" s="1"/>
      <c r="R148" s="1"/>
      <c r="S148" s="1"/>
      <c r="T148" s="1"/>
      <c r="U148" s="1"/>
      <c r="V148" s="1"/>
      <c r="W148" s="1"/>
      <c r="X148" s="1"/>
    </row>
    <row r="149" spans="2:24" s="4" customFormat="1" ht="15" customHeight="1" x14ac:dyDescent="0.25">
      <c r="B149" s="23" t="str">
        <f>'Yearly Budget'!B149</f>
        <v>Payroll Services</v>
      </c>
      <c r="C149" s="40"/>
      <c r="D149" s="334">
        <v>0</v>
      </c>
      <c r="E149" s="334">
        <v>0</v>
      </c>
      <c r="F149" s="334">
        <v>0</v>
      </c>
      <c r="G149" s="334">
        <v>0</v>
      </c>
      <c r="H149" s="267"/>
      <c r="I149" s="49">
        <f t="shared" si="76"/>
        <v>0</v>
      </c>
      <c r="J149" s="49">
        <f>IF('Yearly Budget'!$G$9&gt;0,'Yearly Budget'!G149,'Yearly Budget'!F149)</f>
        <v>0</v>
      </c>
      <c r="K149" s="49">
        <f t="shared" si="77"/>
        <v>0</v>
      </c>
      <c r="L149" s="49">
        <f>'Yearly Budget'!F149</f>
        <v>0</v>
      </c>
      <c r="M149" s="49">
        <f t="shared" si="78"/>
        <v>0</v>
      </c>
      <c r="N149" s="49">
        <f>'Yearly Budget'!D149</f>
        <v>0</v>
      </c>
      <c r="O149" s="49">
        <f t="shared" si="79"/>
        <v>0</v>
      </c>
      <c r="P149" s="1"/>
      <c r="Q149" s="1"/>
      <c r="R149" s="1"/>
      <c r="S149" s="1"/>
      <c r="T149" s="1"/>
      <c r="U149" s="1"/>
      <c r="V149" s="1"/>
      <c r="W149" s="1"/>
      <c r="X149" s="1"/>
    </row>
    <row r="150" spans="2:24" s="4" customFormat="1" ht="15" customHeight="1" x14ac:dyDescent="0.25">
      <c r="B150" s="23" t="str">
        <f>'Yearly Budget'!B150</f>
        <v>Special Ed Services</v>
      </c>
      <c r="C150" s="40"/>
      <c r="D150" s="334">
        <v>0</v>
      </c>
      <c r="E150" s="334">
        <v>0</v>
      </c>
      <c r="F150" s="334">
        <v>0</v>
      </c>
      <c r="G150" s="334">
        <v>0</v>
      </c>
      <c r="H150" s="267"/>
      <c r="I150" s="49">
        <f t="shared" si="76"/>
        <v>0</v>
      </c>
      <c r="J150" s="49">
        <f>IF('Yearly Budget'!$G$9&gt;0,'Yearly Budget'!G150,'Yearly Budget'!F150)</f>
        <v>0</v>
      </c>
      <c r="K150" s="49">
        <f t="shared" si="77"/>
        <v>0</v>
      </c>
      <c r="L150" s="49">
        <f>'Yearly Budget'!F150</f>
        <v>0</v>
      </c>
      <c r="M150" s="49">
        <f t="shared" si="78"/>
        <v>0</v>
      </c>
      <c r="N150" s="49">
        <f>'Yearly Budget'!D150</f>
        <v>0</v>
      </c>
      <c r="O150" s="49">
        <f t="shared" si="79"/>
        <v>0</v>
      </c>
      <c r="P150" s="1"/>
      <c r="Q150" s="1"/>
      <c r="R150" s="1"/>
      <c r="S150" s="1"/>
      <c r="T150" s="1"/>
      <c r="U150" s="1"/>
      <c r="V150" s="1"/>
      <c r="W150" s="1"/>
      <c r="X150" s="1"/>
    </row>
    <row r="151" spans="2:24" s="4" customFormat="1" ht="15" customHeight="1" x14ac:dyDescent="0.25">
      <c r="B151" s="23" t="str">
        <f>'Yearly Budget'!B151</f>
        <v>Titlement Services (i.e. Title I)</v>
      </c>
      <c r="C151" s="2"/>
      <c r="D151" s="334">
        <v>0</v>
      </c>
      <c r="E151" s="334">
        <v>0</v>
      </c>
      <c r="F151" s="334">
        <v>0</v>
      </c>
      <c r="G151" s="334">
        <v>0</v>
      </c>
      <c r="H151" s="267"/>
      <c r="I151" s="49">
        <f t="shared" si="76"/>
        <v>0</v>
      </c>
      <c r="J151" s="49">
        <f>IF('Yearly Budget'!$G$9&gt;0,'Yearly Budget'!G151,'Yearly Budget'!F151)</f>
        <v>0</v>
      </c>
      <c r="K151" s="49">
        <f t="shared" si="77"/>
        <v>0</v>
      </c>
      <c r="L151" s="49">
        <f>'Yearly Budget'!F151</f>
        <v>0</v>
      </c>
      <c r="M151" s="49">
        <f t="shared" si="78"/>
        <v>0</v>
      </c>
      <c r="N151" s="49">
        <f>'Yearly Budget'!D151</f>
        <v>0</v>
      </c>
      <c r="O151" s="49">
        <f t="shared" si="79"/>
        <v>0</v>
      </c>
      <c r="P151" s="1"/>
      <c r="Q151" s="1"/>
      <c r="R151" s="1"/>
      <c r="S151" s="1"/>
      <c r="T151" s="1"/>
      <c r="U151" s="1"/>
      <c r="V151" s="1"/>
      <c r="W151" s="1"/>
      <c r="X151" s="1"/>
    </row>
    <row r="152" spans="2:24" s="4" customFormat="1" ht="15" customHeight="1" x14ac:dyDescent="0.25">
      <c r="B152" s="23" t="str">
        <f>'Yearly Budget'!B152</f>
        <v>Custom Contracted Services #1</v>
      </c>
      <c r="C152" s="2"/>
      <c r="D152" s="334">
        <v>0</v>
      </c>
      <c r="E152" s="334">
        <v>0</v>
      </c>
      <c r="F152" s="334">
        <v>0</v>
      </c>
      <c r="G152" s="334">
        <v>0</v>
      </c>
      <c r="H152" s="267"/>
      <c r="I152" s="49">
        <f t="shared" si="76"/>
        <v>0</v>
      </c>
      <c r="J152" s="49">
        <f>IF('Yearly Budget'!$G$9&gt;0,'Yearly Budget'!G152,'Yearly Budget'!F152)</f>
        <v>0</v>
      </c>
      <c r="K152" s="49">
        <f t="shared" si="77"/>
        <v>0</v>
      </c>
      <c r="L152" s="49">
        <f>'Yearly Budget'!F152</f>
        <v>0</v>
      </c>
      <c r="M152" s="49">
        <f t="shared" si="78"/>
        <v>0</v>
      </c>
      <c r="N152" s="49">
        <f>'Yearly Budget'!D152</f>
        <v>0</v>
      </c>
      <c r="O152" s="49">
        <f t="shared" si="79"/>
        <v>0</v>
      </c>
      <c r="P152" s="1"/>
      <c r="Q152" s="1"/>
      <c r="R152" s="1"/>
      <c r="S152" s="1"/>
      <c r="T152" s="1"/>
      <c r="U152" s="1"/>
      <c r="V152" s="1"/>
      <c r="W152" s="1"/>
      <c r="X152" s="1"/>
    </row>
    <row r="153" spans="2:24" s="4" customFormat="1" ht="15" customHeight="1" x14ac:dyDescent="0.25">
      <c r="B153" s="23" t="str">
        <f>'Yearly Budget'!B153</f>
        <v>Custom Contracted Services #2</v>
      </c>
      <c r="C153" s="2"/>
      <c r="D153" s="334">
        <v>0</v>
      </c>
      <c r="E153" s="334">
        <v>0</v>
      </c>
      <c r="F153" s="334">
        <v>0</v>
      </c>
      <c r="G153" s="334">
        <v>0</v>
      </c>
      <c r="H153" s="267"/>
      <c r="I153" s="49">
        <f t="shared" si="76"/>
        <v>0</v>
      </c>
      <c r="J153" s="49">
        <f>IF('Yearly Budget'!$G$9&gt;0,'Yearly Budget'!G153,'Yearly Budget'!F153)</f>
        <v>0</v>
      </c>
      <c r="K153" s="49">
        <f t="shared" si="77"/>
        <v>0</v>
      </c>
      <c r="L153" s="49">
        <f>'Yearly Budget'!F153</f>
        <v>0</v>
      </c>
      <c r="M153" s="49">
        <f t="shared" si="78"/>
        <v>0</v>
      </c>
      <c r="N153" s="49">
        <f>'Yearly Budget'!D153</f>
        <v>0</v>
      </c>
      <c r="O153" s="49">
        <f t="shared" si="79"/>
        <v>0</v>
      </c>
      <c r="P153" s="1"/>
      <c r="Q153" s="1"/>
      <c r="R153" s="1"/>
      <c r="S153" s="1"/>
      <c r="T153" s="1"/>
      <c r="U153" s="1"/>
      <c r="V153" s="1"/>
      <c r="W153" s="1"/>
      <c r="X153" s="1"/>
    </row>
    <row r="154" spans="2:24" s="4" customFormat="1" ht="15" customHeight="1" x14ac:dyDescent="0.25">
      <c r="B154" s="23" t="str">
        <f>'Yearly Budget'!B154</f>
        <v>Custom Contracted Services #3</v>
      </c>
      <c r="C154" s="2"/>
      <c r="D154" s="334">
        <v>0</v>
      </c>
      <c r="E154" s="334">
        <v>0</v>
      </c>
      <c r="F154" s="334">
        <v>0</v>
      </c>
      <c r="G154" s="334">
        <v>0</v>
      </c>
      <c r="H154" s="267"/>
      <c r="I154" s="49">
        <f t="shared" si="76"/>
        <v>0</v>
      </c>
      <c r="J154" s="49">
        <f>IF('Yearly Budget'!$G$9&gt;0,'Yearly Budget'!G154,'Yearly Budget'!F154)</f>
        <v>0</v>
      </c>
      <c r="K154" s="49">
        <f t="shared" si="77"/>
        <v>0</v>
      </c>
      <c r="L154" s="49">
        <f>'Yearly Budget'!F154</f>
        <v>0</v>
      </c>
      <c r="M154" s="49">
        <f t="shared" si="78"/>
        <v>0</v>
      </c>
      <c r="N154" s="49">
        <f>'Yearly Budget'!D154</f>
        <v>0</v>
      </c>
      <c r="O154" s="49">
        <f t="shared" si="79"/>
        <v>0</v>
      </c>
      <c r="P154" s="1"/>
      <c r="Q154" s="1"/>
      <c r="R154" s="1"/>
      <c r="S154" s="1"/>
      <c r="T154" s="1"/>
      <c r="U154" s="1"/>
      <c r="V154" s="1"/>
      <c r="W154" s="1"/>
      <c r="X154" s="1"/>
    </row>
    <row r="155" spans="2:24" s="4" customFormat="1" ht="15" customHeight="1" thickBot="1" x14ac:dyDescent="0.3">
      <c r="B155" s="21" t="str">
        <f>'Yearly Budget'!B155</f>
        <v>TOTAL CONTRACTED SERVICES</v>
      </c>
      <c r="C155" s="2"/>
      <c r="D155" s="54">
        <f>SUM(D143:D154)</f>
        <v>0</v>
      </c>
      <c r="E155" s="54">
        <f>SUM(E143:E154)</f>
        <v>0</v>
      </c>
      <c r="F155" s="54">
        <f>SUM(F143:F154)</f>
        <v>0</v>
      </c>
      <c r="G155" s="54">
        <f>SUM(G143:G154)</f>
        <v>0</v>
      </c>
      <c r="H155" s="267"/>
      <c r="I155" s="54">
        <f t="shared" ref="I155:O155" si="84">SUM(I143:I154)</f>
        <v>0</v>
      </c>
      <c r="J155" s="54">
        <f t="shared" si="84"/>
        <v>0</v>
      </c>
      <c r="K155" s="54">
        <f t="shared" si="84"/>
        <v>0</v>
      </c>
      <c r="L155" s="54">
        <f t="shared" si="84"/>
        <v>0</v>
      </c>
      <c r="M155" s="54">
        <f t="shared" si="84"/>
        <v>0</v>
      </c>
      <c r="N155" s="54">
        <f t="shared" si="84"/>
        <v>0</v>
      </c>
      <c r="O155" s="54">
        <f t="shared" si="84"/>
        <v>0</v>
      </c>
      <c r="P155" s="1"/>
      <c r="Q155" s="1"/>
      <c r="R155" s="1"/>
      <c r="S155" s="1"/>
      <c r="T155" s="1"/>
      <c r="U155" s="1"/>
      <c r="V155" s="1"/>
      <c r="W155" s="1"/>
      <c r="X155" s="1"/>
    </row>
    <row r="156" spans="2:24" s="4" customFormat="1" ht="6" customHeight="1" thickTop="1" x14ac:dyDescent="0.25">
      <c r="B156" s="21"/>
      <c r="C156" s="2"/>
      <c r="D156" s="35"/>
      <c r="E156" s="35"/>
      <c r="F156" s="35"/>
      <c r="G156" s="35"/>
      <c r="H156" s="267"/>
      <c r="I156" s="35"/>
      <c r="J156" s="35"/>
      <c r="K156" s="35"/>
      <c r="L156" s="35"/>
      <c r="M156" s="35"/>
      <c r="N156" s="35"/>
      <c r="O156" s="35"/>
      <c r="P156" s="1"/>
      <c r="Q156" s="1"/>
      <c r="R156" s="1"/>
      <c r="S156" s="1"/>
      <c r="T156" s="1"/>
      <c r="U156" s="1"/>
      <c r="V156" s="1"/>
      <c r="W156" s="1"/>
      <c r="X156" s="1"/>
    </row>
    <row r="157" spans="2:24" s="4" customFormat="1" ht="15" customHeight="1" x14ac:dyDescent="0.25">
      <c r="B157" s="21" t="str">
        <f>'Yearly Budget'!B157</f>
        <v>SCHOOL OPERATIONS</v>
      </c>
      <c r="C157" s="2"/>
      <c r="D157" s="33"/>
      <c r="E157" s="33"/>
      <c r="F157" s="33"/>
      <c r="G157" s="33"/>
      <c r="H157" s="267"/>
      <c r="I157" s="33"/>
      <c r="J157" s="33"/>
      <c r="K157" s="33"/>
      <c r="L157" s="33"/>
      <c r="M157" s="33"/>
      <c r="N157" s="33"/>
      <c r="O157" s="33"/>
      <c r="P157" s="1"/>
      <c r="Q157" s="1"/>
      <c r="R157" s="1"/>
      <c r="S157" s="1"/>
      <c r="T157" s="1"/>
      <c r="U157" s="1"/>
      <c r="V157" s="1"/>
      <c r="W157" s="1"/>
      <c r="X157" s="1"/>
    </row>
    <row r="158" spans="2:24" s="4" customFormat="1" ht="15" customHeight="1" x14ac:dyDescent="0.25">
      <c r="B158" s="23" t="str">
        <f>'Yearly Budget'!B158</f>
        <v>Board Expenses</v>
      </c>
      <c r="C158" s="40"/>
      <c r="D158" s="334">
        <v>0</v>
      </c>
      <c r="E158" s="334">
        <v>0</v>
      </c>
      <c r="F158" s="334">
        <v>0</v>
      </c>
      <c r="G158" s="334">
        <v>0</v>
      </c>
      <c r="H158" s="267"/>
      <c r="I158" s="49">
        <f t="shared" ref="I158:I179" si="85">SUM(D158:G158)</f>
        <v>0</v>
      </c>
      <c r="J158" s="49">
        <f>IF('Yearly Budget'!$G$9&gt;0,'Yearly Budget'!G158,'Yearly Budget'!F158)</f>
        <v>0</v>
      </c>
      <c r="K158" s="49">
        <f t="shared" ref="K158:K179" si="86">IF($J$9&gt;0,SUM(I158-J158),0)</f>
        <v>0</v>
      </c>
      <c r="L158" s="49">
        <f>'Yearly Budget'!F158</f>
        <v>0</v>
      </c>
      <c r="M158" s="49">
        <f t="shared" ref="M158:M179" si="87">IF($L$9&gt;0,SUM(I158-L158),0)</f>
        <v>0</v>
      </c>
      <c r="N158" s="49">
        <f>'Yearly Budget'!D158</f>
        <v>0</v>
      </c>
      <c r="O158" s="49">
        <f t="shared" ref="O158:O179" si="88">IF($N$9&gt;0,SUM(I158-N158),0)</f>
        <v>0</v>
      </c>
      <c r="P158" s="1"/>
      <c r="Q158" s="1"/>
      <c r="R158" s="1"/>
      <c r="S158" s="1"/>
      <c r="T158" s="1"/>
      <c r="U158" s="1"/>
      <c r="V158" s="1"/>
      <c r="W158" s="1"/>
      <c r="X158" s="1"/>
    </row>
    <row r="159" spans="2:24" s="4" customFormat="1" ht="15" customHeight="1" x14ac:dyDescent="0.25">
      <c r="B159" s="23" t="str">
        <f>'Yearly Budget'!B159</f>
        <v>Classroom / Teaching Supplies &amp; Materials</v>
      </c>
      <c r="C159" s="40"/>
      <c r="D159" s="334">
        <v>0</v>
      </c>
      <c r="E159" s="334">
        <v>0</v>
      </c>
      <c r="F159" s="334">
        <v>0</v>
      </c>
      <c r="G159" s="334">
        <v>0</v>
      </c>
      <c r="H159" s="267"/>
      <c r="I159" s="49">
        <f t="shared" si="85"/>
        <v>0</v>
      </c>
      <c r="J159" s="49">
        <f>IF('Yearly Budget'!$G$9&gt;0,'Yearly Budget'!G159,'Yearly Budget'!F159)</f>
        <v>0</v>
      </c>
      <c r="K159" s="49">
        <f t="shared" si="86"/>
        <v>0</v>
      </c>
      <c r="L159" s="49">
        <f>'Yearly Budget'!F159</f>
        <v>0</v>
      </c>
      <c r="M159" s="49">
        <f t="shared" si="87"/>
        <v>0</v>
      </c>
      <c r="N159" s="49">
        <f>'Yearly Budget'!D159</f>
        <v>0</v>
      </c>
      <c r="O159" s="49">
        <f t="shared" si="88"/>
        <v>0</v>
      </c>
      <c r="P159" s="1"/>
      <c r="Q159" s="1"/>
      <c r="R159" s="1"/>
      <c r="S159" s="1"/>
      <c r="T159" s="1"/>
      <c r="U159" s="1"/>
      <c r="V159" s="1"/>
      <c r="W159" s="1"/>
      <c r="X159" s="1"/>
    </row>
    <row r="160" spans="2:24" s="4" customFormat="1" ht="15" customHeight="1" x14ac:dyDescent="0.25">
      <c r="B160" s="23" t="str">
        <f>'Yearly Budget'!B160</f>
        <v>Special Ed Supplies &amp; Materials</v>
      </c>
      <c r="C160" s="2"/>
      <c r="D160" s="334">
        <v>0</v>
      </c>
      <c r="E160" s="334">
        <v>0</v>
      </c>
      <c r="F160" s="334">
        <v>0</v>
      </c>
      <c r="G160" s="334">
        <v>0</v>
      </c>
      <c r="H160" s="267"/>
      <c r="I160" s="49">
        <f t="shared" si="85"/>
        <v>0</v>
      </c>
      <c r="J160" s="49">
        <f>IF('Yearly Budget'!$G$9&gt;0,'Yearly Budget'!G160,'Yearly Budget'!F160)</f>
        <v>0</v>
      </c>
      <c r="K160" s="49">
        <f t="shared" si="86"/>
        <v>0</v>
      </c>
      <c r="L160" s="49">
        <f>'Yearly Budget'!F160</f>
        <v>0</v>
      </c>
      <c r="M160" s="49">
        <f t="shared" si="87"/>
        <v>0</v>
      </c>
      <c r="N160" s="49">
        <f>'Yearly Budget'!D160</f>
        <v>0</v>
      </c>
      <c r="O160" s="49">
        <f t="shared" si="88"/>
        <v>0</v>
      </c>
      <c r="P160" s="1"/>
      <c r="Q160" s="1"/>
      <c r="R160" s="1"/>
      <c r="S160" s="1"/>
      <c r="T160" s="1"/>
      <c r="U160" s="1"/>
      <c r="V160" s="1"/>
      <c r="W160" s="1"/>
      <c r="X160" s="1"/>
    </row>
    <row r="161" spans="2:24" s="4" customFormat="1" ht="15" customHeight="1" x14ac:dyDescent="0.25">
      <c r="B161" s="23" t="str">
        <f>'Yearly Budget'!B161</f>
        <v>Textbooks / Workbooks</v>
      </c>
      <c r="C161" s="2"/>
      <c r="D161" s="334">
        <v>0</v>
      </c>
      <c r="E161" s="334">
        <v>0</v>
      </c>
      <c r="F161" s="334">
        <v>0</v>
      </c>
      <c r="G161" s="334">
        <v>0</v>
      </c>
      <c r="H161" s="267"/>
      <c r="I161" s="49">
        <f t="shared" si="85"/>
        <v>0</v>
      </c>
      <c r="J161" s="49">
        <f>IF('Yearly Budget'!$G$9&gt;0,'Yearly Budget'!G161,'Yearly Budget'!F161)</f>
        <v>0</v>
      </c>
      <c r="K161" s="49">
        <f t="shared" si="86"/>
        <v>0</v>
      </c>
      <c r="L161" s="49">
        <f>'Yearly Budget'!F161</f>
        <v>0</v>
      </c>
      <c r="M161" s="49">
        <f t="shared" si="87"/>
        <v>0</v>
      </c>
      <c r="N161" s="49">
        <f>'Yearly Budget'!D161</f>
        <v>0</v>
      </c>
      <c r="O161" s="49">
        <f t="shared" si="88"/>
        <v>0</v>
      </c>
      <c r="P161" s="1"/>
      <c r="Q161" s="1"/>
      <c r="R161" s="1"/>
      <c r="S161" s="1"/>
      <c r="T161" s="1"/>
      <c r="U161" s="1"/>
      <c r="V161" s="1"/>
      <c r="W161" s="1"/>
      <c r="X161" s="1"/>
    </row>
    <row r="162" spans="2:24" s="4" customFormat="1" ht="15" customHeight="1" x14ac:dyDescent="0.25">
      <c r="B162" s="23" t="str">
        <f>'Yearly Budget'!B162</f>
        <v>Supplies &amp; Materials other</v>
      </c>
      <c r="C162" s="2"/>
      <c r="D162" s="334">
        <v>0</v>
      </c>
      <c r="E162" s="334">
        <v>0</v>
      </c>
      <c r="F162" s="334">
        <v>0</v>
      </c>
      <c r="G162" s="334">
        <v>0</v>
      </c>
      <c r="H162" s="267"/>
      <c r="I162" s="49">
        <f t="shared" si="85"/>
        <v>0</v>
      </c>
      <c r="J162" s="49">
        <f>IF('Yearly Budget'!$G$9&gt;0,'Yearly Budget'!G162,'Yearly Budget'!F162)</f>
        <v>0</v>
      </c>
      <c r="K162" s="49">
        <f t="shared" si="86"/>
        <v>0</v>
      </c>
      <c r="L162" s="49">
        <f>'Yearly Budget'!F162</f>
        <v>0</v>
      </c>
      <c r="M162" s="49">
        <f t="shared" si="87"/>
        <v>0</v>
      </c>
      <c r="N162" s="49">
        <f>'Yearly Budget'!D162</f>
        <v>0</v>
      </c>
      <c r="O162" s="49">
        <f t="shared" si="88"/>
        <v>0</v>
      </c>
      <c r="P162" s="1"/>
      <c r="Q162" s="1"/>
      <c r="R162" s="1"/>
      <c r="S162" s="1"/>
      <c r="T162" s="1"/>
      <c r="U162" s="1"/>
      <c r="V162" s="1"/>
      <c r="W162" s="1"/>
      <c r="X162" s="1"/>
    </row>
    <row r="163" spans="2:24" s="4" customFormat="1" ht="15" customHeight="1" x14ac:dyDescent="0.25">
      <c r="B163" s="23" t="str">
        <f>'Yearly Budget'!B163</f>
        <v xml:space="preserve">Equipment / Furniture   </v>
      </c>
      <c r="C163" s="2"/>
      <c r="D163" s="334">
        <v>0</v>
      </c>
      <c r="E163" s="334">
        <v>0</v>
      </c>
      <c r="F163" s="334">
        <v>0</v>
      </c>
      <c r="G163" s="334">
        <v>0</v>
      </c>
      <c r="H163" s="267"/>
      <c r="I163" s="49">
        <f t="shared" si="85"/>
        <v>0</v>
      </c>
      <c r="J163" s="49">
        <f>IF('Yearly Budget'!$G$9&gt;0,'Yearly Budget'!G163,'Yearly Budget'!F163)</f>
        <v>0</v>
      </c>
      <c r="K163" s="49">
        <f t="shared" si="86"/>
        <v>0</v>
      </c>
      <c r="L163" s="49">
        <f>'Yearly Budget'!F163</f>
        <v>0</v>
      </c>
      <c r="M163" s="49">
        <f t="shared" si="87"/>
        <v>0</v>
      </c>
      <c r="N163" s="49">
        <f>'Yearly Budget'!D163</f>
        <v>0</v>
      </c>
      <c r="O163" s="49">
        <f t="shared" si="88"/>
        <v>0</v>
      </c>
      <c r="P163" s="1"/>
      <c r="Q163" s="1"/>
      <c r="R163" s="1"/>
      <c r="S163" s="1"/>
      <c r="T163" s="1"/>
      <c r="U163" s="1"/>
      <c r="V163" s="1"/>
      <c r="W163" s="1"/>
      <c r="X163" s="1"/>
    </row>
    <row r="164" spans="2:24" s="4" customFormat="1" ht="15" customHeight="1" x14ac:dyDescent="0.25">
      <c r="B164" s="23" t="str">
        <f>'Yearly Budget'!B164</f>
        <v xml:space="preserve">Telephone </v>
      </c>
      <c r="C164" s="2"/>
      <c r="D164" s="334">
        <v>0</v>
      </c>
      <c r="E164" s="334">
        <v>0</v>
      </c>
      <c r="F164" s="334">
        <v>0</v>
      </c>
      <c r="G164" s="334">
        <v>0</v>
      </c>
      <c r="H164" s="267"/>
      <c r="I164" s="49">
        <f t="shared" si="85"/>
        <v>0</v>
      </c>
      <c r="J164" s="49">
        <f>IF('Yearly Budget'!$G$9&gt;0,'Yearly Budget'!G164,'Yearly Budget'!F164)</f>
        <v>0</v>
      </c>
      <c r="K164" s="49">
        <f t="shared" si="86"/>
        <v>0</v>
      </c>
      <c r="L164" s="49">
        <f>'Yearly Budget'!F164</f>
        <v>0</v>
      </c>
      <c r="M164" s="49">
        <f t="shared" si="87"/>
        <v>0</v>
      </c>
      <c r="N164" s="49">
        <f>'Yearly Budget'!D164</f>
        <v>0</v>
      </c>
      <c r="O164" s="49">
        <f t="shared" si="88"/>
        <v>0</v>
      </c>
      <c r="P164" s="1"/>
      <c r="Q164" s="1"/>
      <c r="R164" s="1"/>
      <c r="S164" s="1"/>
      <c r="T164" s="1"/>
      <c r="U164" s="1"/>
      <c r="V164" s="1"/>
      <c r="W164" s="1"/>
      <c r="X164" s="1"/>
    </row>
    <row r="165" spans="2:24" s="4" customFormat="1" ht="15" customHeight="1" x14ac:dyDescent="0.25">
      <c r="B165" s="23" t="str">
        <f>'Yearly Budget'!B165</f>
        <v>Technology</v>
      </c>
      <c r="C165" s="2"/>
      <c r="D165" s="334">
        <v>0</v>
      </c>
      <c r="E165" s="334">
        <v>0</v>
      </c>
      <c r="F165" s="334">
        <v>0</v>
      </c>
      <c r="G165" s="334">
        <v>0</v>
      </c>
      <c r="H165" s="267"/>
      <c r="I165" s="49">
        <f t="shared" si="85"/>
        <v>0</v>
      </c>
      <c r="J165" s="49">
        <f>IF('Yearly Budget'!$G$9&gt;0,'Yearly Budget'!G165,'Yearly Budget'!F165)</f>
        <v>0</v>
      </c>
      <c r="K165" s="49">
        <f t="shared" si="86"/>
        <v>0</v>
      </c>
      <c r="L165" s="49">
        <f>'Yearly Budget'!F165</f>
        <v>0</v>
      </c>
      <c r="M165" s="49">
        <f t="shared" si="87"/>
        <v>0</v>
      </c>
      <c r="N165" s="49">
        <f>'Yearly Budget'!D165</f>
        <v>0</v>
      </c>
      <c r="O165" s="49">
        <f t="shared" si="88"/>
        <v>0</v>
      </c>
      <c r="P165" s="1"/>
      <c r="Q165" s="1"/>
      <c r="R165" s="1"/>
      <c r="S165" s="1"/>
      <c r="T165" s="1"/>
      <c r="U165" s="1"/>
      <c r="V165" s="1"/>
      <c r="W165" s="1"/>
      <c r="X165" s="1"/>
    </row>
    <row r="166" spans="2:24" s="4" customFormat="1" ht="15" customHeight="1" x14ac:dyDescent="0.25">
      <c r="B166" s="23" t="str">
        <f>'Yearly Budget'!B166</f>
        <v>Student Testing &amp; Assessment</v>
      </c>
      <c r="C166" s="2"/>
      <c r="D166" s="334">
        <v>0</v>
      </c>
      <c r="E166" s="334">
        <v>0</v>
      </c>
      <c r="F166" s="334">
        <v>0</v>
      </c>
      <c r="G166" s="334">
        <v>0</v>
      </c>
      <c r="H166" s="267"/>
      <c r="I166" s="49">
        <f t="shared" si="85"/>
        <v>0</v>
      </c>
      <c r="J166" s="49">
        <f>IF('Yearly Budget'!$G$9&gt;0,'Yearly Budget'!G166,'Yearly Budget'!F166)</f>
        <v>0</v>
      </c>
      <c r="K166" s="49">
        <f t="shared" si="86"/>
        <v>0</v>
      </c>
      <c r="L166" s="49">
        <f>'Yearly Budget'!F166</f>
        <v>0</v>
      </c>
      <c r="M166" s="49">
        <f t="shared" si="87"/>
        <v>0</v>
      </c>
      <c r="N166" s="49">
        <f>'Yearly Budget'!D166</f>
        <v>0</v>
      </c>
      <c r="O166" s="49">
        <f t="shared" si="88"/>
        <v>0</v>
      </c>
      <c r="P166" s="1"/>
      <c r="Q166" s="1"/>
      <c r="R166" s="1"/>
      <c r="S166" s="1"/>
      <c r="T166" s="1"/>
      <c r="U166" s="1"/>
      <c r="V166" s="1"/>
      <c r="W166" s="1"/>
      <c r="X166" s="1"/>
    </row>
    <row r="167" spans="2:24" s="4" customFormat="1" ht="15" customHeight="1" x14ac:dyDescent="0.25">
      <c r="B167" s="23" t="str">
        <f>'Yearly Budget'!B167</f>
        <v>Field Trips</v>
      </c>
      <c r="C167" s="2"/>
      <c r="D167" s="334">
        <v>0</v>
      </c>
      <c r="E167" s="334">
        <v>0</v>
      </c>
      <c r="F167" s="334">
        <v>0</v>
      </c>
      <c r="G167" s="334">
        <v>0</v>
      </c>
      <c r="H167" s="267"/>
      <c r="I167" s="49">
        <f t="shared" si="85"/>
        <v>0</v>
      </c>
      <c r="J167" s="49">
        <f>IF('Yearly Budget'!$G$9&gt;0,'Yearly Budget'!G167,'Yearly Budget'!F167)</f>
        <v>0</v>
      </c>
      <c r="K167" s="49">
        <f t="shared" si="86"/>
        <v>0</v>
      </c>
      <c r="L167" s="49">
        <f>'Yearly Budget'!F167</f>
        <v>0</v>
      </c>
      <c r="M167" s="49">
        <f t="shared" si="87"/>
        <v>0</v>
      </c>
      <c r="N167" s="49">
        <f>'Yearly Budget'!D167</f>
        <v>0</v>
      </c>
      <c r="O167" s="49">
        <f t="shared" si="88"/>
        <v>0</v>
      </c>
      <c r="P167" s="1"/>
      <c r="Q167" s="1"/>
      <c r="R167" s="1"/>
      <c r="S167" s="1"/>
      <c r="T167" s="1"/>
      <c r="U167" s="1"/>
      <c r="V167" s="1"/>
      <c r="W167" s="1"/>
      <c r="X167" s="1"/>
    </row>
    <row r="168" spans="2:24" s="4" customFormat="1" ht="15" customHeight="1" x14ac:dyDescent="0.25">
      <c r="B168" s="23" t="str">
        <f>'Yearly Budget'!B168</f>
        <v>Transportation (student)</v>
      </c>
      <c r="C168" s="2"/>
      <c r="D168" s="334">
        <v>0</v>
      </c>
      <c r="E168" s="334">
        <v>0</v>
      </c>
      <c r="F168" s="334">
        <v>0</v>
      </c>
      <c r="G168" s="334">
        <v>0</v>
      </c>
      <c r="H168" s="267"/>
      <c r="I168" s="49">
        <f t="shared" si="85"/>
        <v>0</v>
      </c>
      <c r="J168" s="49">
        <f>IF('Yearly Budget'!$G$9&gt;0,'Yearly Budget'!G168,'Yearly Budget'!F168)</f>
        <v>0</v>
      </c>
      <c r="K168" s="49">
        <f t="shared" si="86"/>
        <v>0</v>
      </c>
      <c r="L168" s="49">
        <f>'Yearly Budget'!F168</f>
        <v>0</v>
      </c>
      <c r="M168" s="49">
        <f t="shared" si="87"/>
        <v>0</v>
      </c>
      <c r="N168" s="49">
        <f>'Yearly Budget'!D168</f>
        <v>0</v>
      </c>
      <c r="O168" s="49">
        <f t="shared" si="88"/>
        <v>0</v>
      </c>
      <c r="P168" s="1"/>
      <c r="Q168" s="1"/>
      <c r="R168" s="1"/>
      <c r="S168" s="1"/>
      <c r="T168" s="1"/>
      <c r="U168" s="1"/>
      <c r="V168" s="1"/>
      <c r="W168" s="1"/>
      <c r="X168" s="1"/>
    </row>
    <row r="169" spans="2:24" s="4" customFormat="1" ht="15" customHeight="1" x14ac:dyDescent="0.25">
      <c r="B169" s="23" t="str">
        <f>'Yearly Budget'!B169</f>
        <v>Student Services - other</v>
      </c>
      <c r="C169" s="2"/>
      <c r="D169" s="334">
        <v>0</v>
      </c>
      <c r="E169" s="334">
        <v>0</v>
      </c>
      <c r="F169" s="334">
        <v>0</v>
      </c>
      <c r="G169" s="334">
        <v>0</v>
      </c>
      <c r="H169" s="267"/>
      <c r="I169" s="49">
        <f t="shared" si="85"/>
        <v>0</v>
      </c>
      <c r="J169" s="49">
        <f>IF('Yearly Budget'!$G$9&gt;0,'Yearly Budget'!G169,'Yearly Budget'!F169)</f>
        <v>0</v>
      </c>
      <c r="K169" s="49">
        <f t="shared" si="86"/>
        <v>0</v>
      </c>
      <c r="L169" s="49">
        <f>'Yearly Budget'!F169</f>
        <v>0</v>
      </c>
      <c r="M169" s="49">
        <f t="shared" si="87"/>
        <v>0</v>
      </c>
      <c r="N169" s="49">
        <f>'Yearly Budget'!D169</f>
        <v>0</v>
      </c>
      <c r="O169" s="49">
        <f t="shared" si="88"/>
        <v>0</v>
      </c>
      <c r="P169" s="1"/>
      <c r="Q169" s="1"/>
      <c r="R169" s="1"/>
      <c r="S169" s="1"/>
      <c r="T169" s="1"/>
      <c r="U169" s="1"/>
      <c r="V169" s="1"/>
      <c r="W169" s="1"/>
      <c r="X169" s="1"/>
    </row>
    <row r="170" spans="2:24" s="4" customFormat="1" ht="15" customHeight="1" x14ac:dyDescent="0.25">
      <c r="B170" s="23" t="str">
        <f>'Yearly Budget'!B170</f>
        <v>Office Expense</v>
      </c>
      <c r="C170" s="40"/>
      <c r="D170" s="334">
        <v>0</v>
      </c>
      <c r="E170" s="334">
        <v>0</v>
      </c>
      <c r="F170" s="334">
        <v>0</v>
      </c>
      <c r="G170" s="334">
        <v>0</v>
      </c>
      <c r="H170" s="267"/>
      <c r="I170" s="49">
        <f t="shared" si="85"/>
        <v>0</v>
      </c>
      <c r="J170" s="49">
        <f>IF('Yearly Budget'!$G$9&gt;0,'Yearly Budget'!G170,'Yearly Budget'!F170)</f>
        <v>0</v>
      </c>
      <c r="K170" s="49">
        <f t="shared" si="86"/>
        <v>0</v>
      </c>
      <c r="L170" s="49">
        <f>'Yearly Budget'!F170</f>
        <v>0</v>
      </c>
      <c r="M170" s="49">
        <f t="shared" si="87"/>
        <v>0</v>
      </c>
      <c r="N170" s="49">
        <f>'Yearly Budget'!D170</f>
        <v>0</v>
      </c>
      <c r="O170" s="49">
        <f t="shared" si="88"/>
        <v>0</v>
      </c>
      <c r="P170" s="1"/>
      <c r="Q170" s="1"/>
      <c r="R170" s="1"/>
      <c r="S170" s="1"/>
      <c r="T170" s="1"/>
      <c r="U170" s="1"/>
      <c r="V170" s="1"/>
      <c r="W170" s="1"/>
      <c r="X170" s="1"/>
    </row>
    <row r="171" spans="2:24" s="4" customFormat="1" ht="15" customHeight="1" x14ac:dyDescent="0.25">
      <c r="B171" s="23" t="str">
        <f>'Yearly Budget'!B171</f>
        <v>Staff Development</v>
      </c>
      <c r="C171" s="40"/>
      <c r="D171" s="334">
        <v>0</v>
      </c>
      <c r="E171" s="334">
        <v>0</v>
      </c>
      <c r="F171" s="334">
        <v>0</v>
      </c>
      <c r="G171" s="334">
        <v>0</v>
      </c>
      <c r="H171" s="267"/>
      <c r="I171" s="49">
        <f t="shared" si="85"/>
        <v>0</v>
      </c>
      <c r="J171" s="49">
        <f>IF('Yearly Budget'!$G$9&gt;0,'Yearly Budget'!G171,'Yearly Budget'!F171)</f>
        <v>0</v>
      </c>
      <c r="K171" s="49">
        <f t="shared" si="86"/>
        <v>0</v>
      </c>
      <c r="L171" s="49">
        <f>'Yearly Budget'!F171</f>
        <v>0</v>
      </c>
      <c r="M171" s="49">
        <f t="shared" si="87"/>
        <v>0</v>
      </c>
      <c r="N171" s="49">
        <f>'Yearly Budget'!D171</f>
        <v>0</v>
      </c>
      <c r="O171" s="49">
        <f t="shared" si="88"/>
        <v>0</v>
      </c>
      <c r="P171" s="1"/>
      <c r="Q171" s="1"/>
      <c r="R171" s="1"/>
      <c r="S171" s="1"/>
      <c r="T171" s="1"/>
      <c r="U171" s="1"/>
      <c r="V171" s="1"/>
      <c r="W171" s="1"/>
      <c r="X171" s="1"/>
    </row>
    <row r="172" spans="2:24" s="4" customFormat="1" ht="15" customHeight="1" x14ac:dyDescent="0.25">
      <c r="B172" s="23" t="str">
        <f>'Yearly Budget'!B172</f>
        <v>Staff Recruitment</v>
      </c>
      <c r="C172" s="40"/>
      <c r="D172" s="334">
        <v>0</v>
      </c>
      <c r="E172" s="334">
        <v>0</v>
      </c>
      <c r="F172" s="334">
        <v>0</v>
      </c>
      <c r="G172" s="334">
        <v>0</v>
      </c>
      <c r="H172" s="267"/>
      <c r="I172" s="49">
        <f t="shared" si="85"/>
        <v>0</v>
      </c>
      <c r="J172" s="49">
        <f>IF('Yearly Budget'!$G$9&gt;0,'Yearly Budget'!G172,'Yearly Budget'!F172)</f>
        <v>0</v>
      </c>
      <c r="K172" s="49">
        <f t="shared" si="86"/>
        <v>0</v>
      </c>
      <c r="L172" s="49">
        <f>'Yearly Budget'!F172</f>
        <v>0</v>
      </c>
      <c r="M172" s="49">
        <f t="shared" si="87"/>
        <v>0</v>
      </c>
      <c r="N172" s="49">
        <f>'Yearly Budget'!D172</f>
        <v>0</v>
      </c>
      <c r="O172" s="49">
        <f t="shared" si="88"/>
        <v>0</v>
      </c>
      <c r="P172" s="1"/>
      <c r="Q172" s="1"/>
      <c r="R172" s="1"/>
      <c r="S172" s="1"/>
      <c r="T172" s="1"/>
      <c r="U172" s="1"/>
      <c r="V172" s="1"/>
      <c r="W172" s="1"/>
      <c r="X172" s="1"/>
    </row>
    <row r="173" spans="2:24" s="4" customFormat="1" ht="15" customHeight="1" x14ac:dyDescent="0.25">
      <c r="B173" s="23" t="str">
        <f>'Yearly Budget'!B173</f>
        <v>Student Recruitment / Marketing</v>
      </c>
      <c r="C173" s="40"/>
      <c r="D173" s="334">
        <v>0</v>
      </c>
      <c r="E173" s="334">
        <v>0</v>
      </c>
      <c r="F173" s="334">
        <v>0</v>
      </c>
      <c r="G173" s="334">
        <v>0</v>
      </c>
      <c r="H173" s="267"/>
      <c r="I173" s="49">
        <f t="shared" si="85"/>
        <v>0</v>
      </c>
      <c r="J173" s="49">
        <f>IF('Yearly Budget'!$G$9&gt;0,'Yearly Budget'!G173,'Yearly Budget'!F173)</f>
        <v>0</v>
      </c>
      <c r="K173" s="49">
        <f t="shared" si="86"/>
        <v>0</v>
      </c>
      <c r="L173" s="49">
        <f>'Yearly Budget'!F173</f>
        <v>0</v>
      </c>
      <c r="M173" s="49">
        <f t="shared" si="87"/>
        <v>0</v>
      </c>
      <c r="N173" s="49">
        <f>'Yearly Budget'!D173</f>
        <v>0</v>
      </c>
      <c r="O173" s="49">
        <f t="shared" si="88"/>
        <v>0</v>
      </c>
      <c r="P173" s="1"/>
      <c r="Q173" s="1"/>
      <c r="R173" s="1"/>
      <c r="S173" s="1"/>
      <c r="T173" s="1"/>
      <c r="U173" s="1"/>
      <c r="V173" s="1"/>
      <c r="W173" s="1"/>
      <c r="X173" s="1"/>
    </row>
    <row r="174" spans="2:24" s="4" customFormat="1" ht="15" customHeight="1" x14ac:dyDescent="0.25">
      <c r="B174" s="23" t="str">
        <f>'Yearly Budget'!B174</f>
        <v>School Meals / Lunch</v>
      </c>
      <c r="C174" s="40"/>
      <c r="D174" s="334">
        <v>0</v>
      </c>
      <c r="E174" s="334">
        <v>0</v>
      </c>
      <c r="F174" s="334">
        <v>0</v>
      </c>
      <c r="G174" s="334">
        <v>0</v>
      </c>
      <c r="H174" s="267"/>
      <c r="I174" s="49">
        <f t="shared" si="85"/>
        <v>0</v>
      </c>
      <c r="J174" s="49">
        <f>IF('Yearly Budget'!$G$9&gt;0,'Yearly Budget'!G174,'Yearly Budget'!F174)</f>
        <v>0</v>
      </c>
      <c r="K174" s="49">
        <f t="shared" si="86"/>
        <v>0</v>
      </c>
      <c r="L174" s="49">
        <f>'Yearly Budget'!F174</f>
        <v>0</v>
      </c>
      <c r="M174" s="49">
        <f t="shared" si="87"/>
        <v>0</v>
      </c>
      <c r="N174" s="49">
        <f>'Yearly Budget'!D174</f>
        <v>0</v>
      </c>
      <c r="O174" s="49">
        <f t="shared" si="88"/>
        <v>0</v>
      </c>
      <c r="P174" s="1"/>
      <c r="Q174" s="1"/>
      <c r="R174" s="1"/>
      <c r="S174" s="1"/>
      <c r="T174" s="1"/>
      <c r="U174" s="1"/>
      <c r="V174" s="1"/>
      <c r="W174" s="1"/>
      <c r="X174" s="1"/>
    </row>
    <row r="175" spans="2:24" s="4" customFormat="1" ht="15" customHeight="1" x14ac:dyDescent="0.25">
      <c r="B175" s="23" t="str">
        <f>'Yearly Budget'!B175</f>
        <v>Travel (Staff)</v>
      </c>
      <c r="C175" s="2"/>
      <c r="D175" s="334">
        <v>0</v>
      </c>
      <c r="E175" s="334">
        <v>0</v>
      </c>
      <c r="F175" s="334">
        <v>0</v>
      </c>
      <c r="G175" s="334">
        <v>0</v>
      </c>
      <c r="H175" s="267"/>
      <c r="I175" s="49">
        <f t="shared" si="85"/>
        <v>0</v>
      </c>
      <c r="J175" s="49">
        <f>IF('Yearly Budget'!$G$9&gt;0,'Yearly Budget'!G175,'Yearly Budget'!F175)</f>
        <v>0</v>
      </c>
      <c r="K175" s="49">
        <f t="shared" si="86"/>
        <v>0</v>
      </c>
      <c r="L175" s="49">
        <f>'Yearly Budget'!F175</f>
        <v>0</v>
      </c>
      <c r="M175" s="49">
        <f t="shared" si="87"/>
        <v>0</v>
      </c>
      <c r="N175" s="49">
        <f>'Yearly Budget'!D175</f>
        <v>0</v>
      </c>
      <c r="O175" s="49">
        <f t="shared" si="88"/>
        <v>0</v>
      </c>
      <c r="P175" s="1"/>
      <c r="Q175" s="1"/>
      <c r="R175" s="1"/>
      <c r="S175" s="1"/>
      <c r="T175" s="1"/>
      <c r="U175" s="1"/>
      <c r="V175" s="1"/>
      <c r="W175" s="1"/>
      <c r="X175" s="1"/>
    </row>
    <row r="176" spans="2:24" s="4" customFormat="1" ht="15" customHeight="1" x14ac:dyDescent="0.25">
      <c r="B176" s="23" t="str">
        <f>'Yearly Budget'!B176</f>
        <v>Fundraising</v>
      </c>
      <c r="C176" s="2"/>
      <c r="D176" s="334">
        <v>0</v>
      </c>
      <c r="E176" s="334">
        <v>0</v>
      </c>
      <c r="F176" s="334">
        <v>0</v>
      </c>
      <c r="G176" s="334">
        <v>0</v>
      </c>
      <c r="H176" s="267"/>
      <c r="I176" s="49">
        <f t="shared" si="85"/>
        <v>0</v>
      </c>
      <c r="J176" s="49">
        <f>IF('Yearly Budget'!$G$9&gt;0,'Yearly Budget'!G176,'Yearly Budget'!F176)</f>
        <v>0</v>
      </c>
      <c r="K176" s="49">
        <f t="shared" si="86"/>
        <v>0</v>
      </c>
      <c r="L176" s="49">
        <f>'Yearly Budget'!F176</f>
        <v>0</v>
      </c>
      <c r="M176" s="49">
        <f t="shared" si="87"/>
        <v>0</v>
      </c>
      <c r="N176" s="49">
        <f>'Yearly Budget'!D176</f>
        <v>0</v>
      </c>
      <c r="O176" s="49">
        <f t="shared" si="88"/>
        <v>0</v>
      </c>
      <c r="P176" s="1"/>
      <c r="Q176" s="1"/>
      <c r="R176" s="1"/>
      <c r="S176" s="1"/>
      <c r="T176" s="1"/>
      <c r="U176" s="1"/>
      <c r="V176" s="1"/>
      <c r="W176" s="1"/>
      <c r="X176" s="1"/>
    </row>
    <row r="177" spans="2:24" s="4" customFormat="1" ht="15" customHeight="1" x14ac:dyDescent="0.25">
      <c r="B177" s="23" t="str">
        <f>'Yearly Budget'!B177</f>
        <v>Custom Operations #1</v>
      </c>
      <c r="C177" s="2"/>
      <c r="D177" s="334">
        <v>0</v>
      </c>
      <c r="E177" s="334">
        <v>0</v>
      </c>
      <c r="F177" s="334">
        <v>0</v>
      </c>
      <c r="G177" s="334">
        <v>0</v>
      </c>
      <c r="H177" s="267"/>
      <c r="I177" s="49">
        <f t="shared" si="85"/>
        <v>0</v>
      </c>
      <c r="J177" s="49">
        <f>IF('Yearly Budget'!$G$9&gt;0,'Yearly Budget'!G177,'Yearly Budget'!F177)</f>
        <v>0</v>
      </c>
      <c r="K177" s="49">
        <f t="shared" si="86"/>
        <v>0</v>
      </c>
      <c r="L177" s="49">
        <f>'Yearly Budget'!F177</f>
        <v>0</v>
      </c>
      <c r="M177" s="49">
        <f t="shared" si="87"/>
        <v>0</v>
      </c>
      <c r="N177" s="49">
        <f>'Yearly Budget'!D177</f>
        <v>0</v>
      </c>
      <c r="O177" s="49">
        <f t="shared" si="88"/>
        <v>0</v>
      </c>
      <c r="P177" s="1"/>
      <c r="Q177" s="1"/>
      <c r="R177" s="1"/>
      <c r="S177" s="1"/>
      <c r="T177" s="1"/>
      <c r="U177" s="1"/>
      <c r="V177" s="1"/>
      <c r="W177" s="1"/>
      <c r="X177" s="1"/>
    </row>
    <row r="178" spans="2:24" s="4" customFormat="1" ht="15" customHeight="1" x14ac:dyDescent="0.25">
      <c r="B178" s="23" t="str">
        <f>'Yearly Budget'!B178</f>
        <v>Custom Operations #2</v>
      </c>
      <c r="C178" s="2"/>
      <c r="D178" s="334">
        <v>0</v>
      </c>
      <c r="E178" s="334">
        <v>0</v>
      </c>
      <c r="F178" s="334">
        <v>0</v>
      </c>
      <c r="G178" s="334">
        <v>0</v>
      </c>
      <c r="H178" s="267"/>
      <c r="I178" s="49">
        <f t="shared" si="85"/>
        <v>0</v>
      </c>
      <c r="J178" s="49">
        <f>IF('Yearly Budget'!$G$9&gt;0,'Yearly Budget'!G178,'Yearly Budget'!F178)</f>
        <v>0</v>
      </c>
      <c r="K178" s="49">
        <f t="shared" si="86"/>
        <v>0</v>
      </c>
      <c r="L178" s="49">
        <f>'Yearly Budget'!F178</f>
        <v>0</v>
      </c>
      <c r="M178" s="49">
        <f t="shared" si="87"/>
        <v>0</v>
      </c>
      <c r="N178" s="49">
        <f>'Yearly Budget'!D178</f>
        <v>0</v>
      </c>
      <c r="O178" s="49">
        <f t="shared" si="88"/>
        <v>0</v>
      </c>
      <c r="P178" s="1"/>
      <c r="Q178" s="1"/>
      <c r="R178" s="1"/>
      <c r="S178" s="1"/>
      <c r="T178" s="1"/>
      <c r="U178" s="1"/>
      <c r="V178" s="1"/>
      <c r="W178" s="1"/>
      <c r="X178" s="1"/>
    </row>
    <row r="179" spans="2:24" s="4" customFormat="1" ht="15" customHeight="1" x14ac:dyDescent="0.25">
      <c r="B179" s="23" t="str">
        <f>'Yearly Budget'!B179</f>
        <v>Custom Operations #3</v>
      </c>
      <c r="C179" s="2"/>
      <c r="D179" s="334">
        <v>0</v>
      </c>
      <c r="E179" s="334">
        <v>0</v>
      </c>
      <c r="F179" s="334">
        <v>0</v>
      </c>
      <c r="G179" s="334">
        <v>0</v>
      </c>
      <c r="H179" s="267"/>
      <c r="I179" s="49">
        <f t="shared" si="85"/>
        <v>0</v>
      </c>
      <c r="J179" s="49">
        <f>IF('Yearly Budget'!$G$9&gt;0,'Yearly Budget'!G179,'Yearly Budget'!F179)</f>
        <v>0</v>
      </c>
      <c r="K179" s="49">
        <f t="shared" si="86"/>
        <v>0</v>
      </c>
      <c r="L179" s="49">
        <f>'Yearly Budget'!F179</f>
        <v>0</v>
      </c>
      <c r="M179" s="49">
        <f t="shared" si="87"/>
        <v>0</v>
      </c>
      <c r="N179" s="49">
        <f>'Yearly Budget'!D179</f>
        <v>0</v>
      </c>
      <c r="O179" s="49">
        <f t="shared" si="88"/>
        <v>0</v>
      </c>
      <c r="P179" s="1"/>
      <c r="Q179" s="1"/>
      <c r="R179" s="1"/>
      <c r="S179" s="1"/>
      <c r="T179" s="1"/>
      <c r="U179" s="1"/>
      <c r="V179" s="1"/>
      <c r="W179" s="1"/>
      <c r="X179" s="1"/>
    </row>
    <row r="180" spans="2:24" s="4" customFormat="1" ht="15" customHeight="1" thickBot="1" x14ac:dyDescent="0.3">
      <c r="B180" s="21" t="str">
        <f>'Yearly Budget'!B180</f>
        <v>TOTAL SCHOOL OPERATIONS</v>
      </c>
      <c r="C180" s="2"/>
      <c r="D180" s="52">
        <f t="shared" ref="D180:O180" si="89">SUM(D158:D179)</f>
        <v>0</v>
      </c>
      <c r="E180" s="52">
        <f t="shared" si="89"/>
        <v>0</v>
      </c>
      <c r="F180" s="52">
        <f t="shared" si="89"/>
        <v>0</v>
      </c>
      <c r="G180" s="52">
        <f t="shared" si="89"/>
        <v>0</v>
      </c>
      <c r="H180" s="267"/>
      <c r="I180" s="54">
        <f t="shared" si="89"/>
        <v>0</v>
      </c>
      <c r="J180" s="54">
        <f t="shared" si="89"/>
        <v>0</v>
      </c>
      <c r="K180" s="54">
        <f t="shared" si="89"/>
        <v>0</v>
      </c>
      <c r="L180" s="54">
        <f t="shared" si="89"/>
        <v>0</v>
      </c>
      <c r="M180" s="54">
        <f t="shared" si="89"/>
        <v>0</v>
      </c>
      <c r="N180" s="54">
        <f t="shared" si="89"/>
        <v>0</v>
      </c>
      <c r="O180" s="54">
        <f t="shared" si="89"/>
        <v>0</v>
      </c>
      <c r="P180" s="1"/>
      <c r="Q180" s="1"/>
      <c r="R180" s="1"/>
      <c r="S180" s="1"/>
      <c r="T180" s="1"/>
      <c r="U180" s="1"/>
      <c r="V180" s="1"/>
      <c r="W180" s="1"/>
      <c r="X180" s="1"/>
    </row>
    <row r="181" spans="2:24" s="4" customFormat="1" ht="6" customHeight="1" thickTop="1" x14ac:dyDescent="0.25">
      <c r="B181" s="42"/>
      <c r="C181" s="2"/>
      <c r="D181" s="41"/>
      <c r="E181" s="41"/>
      <c r="F181" s="41"/>
      <c r="G181" s="41"/>
      <c r="H181" s="267"/>
      <c r="I181" s="41"/>
      <c r="J181" s="41"/>
      <c r="K181" s="41"/>
      <c r="L181" s="41"/>
      <c r="M181" s="41"/>
      <c r="N181" s="41"/>
      <c r="O181" s="41"/>
      <c r="P181" s="1"/>
      <c r="Q181" s="1"/>
      <c r="R181" s="1"/>
      <c r="S181" s="1"/>
      <c r="T181" s="1"/>
      <c r="U181" s="1"/>
      <c r="V181" s="1"/>
      <c r="W181" s="1"/>
      <c r="X181" s="1"/>
    </row>
    <row r="182" spans="2:24" s="4" customFormat="1" ht="15" customHeight="1" x14ac:dyDescent="0.25">
      <c r="B182" s="21" t="str">
        <f>'Yearly Budget'!B182</f>
        <v>FACILITY OPERATION &amp; MAINTENANCE</v>
      </c>
      <c r="C182" s="2"/>
      <c r="D182" s="33"/>
      <c r="E182" s="33"/>
      <c r="F182" s="33"/>
      <c r="G182" s="33"/>
      <c r="H182" s="267"/>
      <c r="I182" s="49"/>
      <c r="J182" s="49"/>
      <c r="K182" s="49"/>
      <c r="L182" s="49"/>
      <c r="M182" s="49"/>
      <c r="N182" s="49"/>
      <c r="O182" s="49"/>
      <c r="P182" s="1"/>
      <c r="Q182" s="1"/>
      <c r="R182" s="1"/>
      <c r="S182" s="1"/>
      <c r="T182" s="1"/>
      <c r="U182" s="1"/>
      <c r="V182" s="1"/>
      <c r="W182" s="1"/>
      <c r="X182" s="1"/>
    </row>
    <row r="183" spans="2:24" s="4" customFormat="1" ht="15" customHeight="1" x14ac:dyDescent="0.25">
      <c r="B183" s="23" t="str">
        <f>'Yearly Budget'!B183</f>
        <v>Insurance</v>
      </c>
      <c r="C183" s="2"/>
      <c r="D183" s="334">
        <v>0</v>
      </c>
      <c r="E183" s="334">
        <v>0</v>
      </c>
      <c r="F183" s="334">
        <v>0</v>
      </c>
      <c r="G183" s="334">
        <v>0</v>
      </c>
      <c r="H183" s="267"/>
      <c r="I183" s="49">
        <f t="shared" ref="I183:I192" si="90">SUM(D183:G183)</f>
        <v>0</v>
      </c>
      <c r="J183" s="49">
        <f>IF('Yearly Budget'!$G$9&gt;0,'Yearly Budget'!G183,'Yearly Budget'!F183)</f>
        <v>0</v>
      </c>
      <c r="K183" s="49">
        <f t="shared" ref="K183:K192" si="91">IF($J$9&gt;0,SUM(I183-J183),0)</f>
        <v>0</v>
      </c>
      <c r="L183" s="49">
        <f>'Yearly Budget'!F183</f>
        <v>0</v>
      </c>
      <c r="M183" s="49">
        <f t="shared" ref="M183:M192" si="92">IF($L$9&gt;0,SUM(I183-L183),0)</f>
        <v>0</v>
      </c>
      <c r="N183" s="49">
        <f>'Yearly Budget'!D183</f>
        <v>0</v>
      </c>
      <c r="O183" s="49">
        <f t="shared" ref="O183:O192" si="93">IF($N$9&gt;0,SUM(I183-N183),0)</f>
        <v>0</v>
      </c>
      <c r="P183" s="1"/>
      <c r="Q183" s="1"/>
      <c r="R183" s="1"/>
      <c r="S183" s="1"/>
      <c r="T183" s="1"/>
      <c r="U183" s="1"/>
      <c r="V183" s="1"/>
      <c r="W183" s="1"/>
      <c r="X183" s="1"/>
    </row>
    <row r="184" spans="2:24" s="4" customFormat="1" ht="15" customHeight="1" x14ac:dyDescent="0.25">
      <c r="B184" s="23" t="str">
        <f>'Yearly Budget'!B184</f>
        <v>Janitorial Services</v>
      </c>
      <c r="C184" s="2"/>
      <c r="D184" s="334">
        <v>0</v>
      </c>
      <c r="E184" s="334">
        <v>0</v>
      </c>
      <c r="F184" s="334">
        <v>0</v>
      </c>
      <c r="G184" s="334">
        <v>0</v>
      </c>
      <c r="H184" s="267"/>
      <c r="I184" s="49">
        <f t="shared" si="90"/>
        <v>0</v>
      </c>
      <c r="J184" s="49">
        <f>IF('Yearly Budget'!$G$9&gt;0,'Yearly Budget'!G184,'Yearly Budget'!F184)</f>
        <v>0</v>
      </c>
      <c r="K184" s="49">
        <f t="shared" si="91"/>
        <v>0</v>
      </c>
      <c r="L184" s="49">
        <f>'Yearly Budget'!F184</f>
        <v>0</v>
      </c>
      <c r="M184" s="49">
        <f t="shared" si="92"/>
        <v>0</v>
      </c>
      <c r="N184" s="49">
        <f>'Yearly Budget'!D184</f>
        <v>0</v>
      </c>
      <c r="O184" s="49">
        <f t="shared" si="93"/>
        <v>0</v>
      </c>
      <c r="P184" s="1"/>
      <c r="Q184" s="1"/>
      <c r="R184" s="1"/>
      <c r="S184" s="1"/>
      <c r="T184" s="1"/>
      <c r="U184" s="1"/>
      <c r="V184" s="1"/>
      <c r="W184" s="1"/>
      <c r="X184" s="1"/>
    </row>
    <row r="185" spans="2:24" s="4" customFormat="1" ht="15" customHeight="1" x14ac:dyDescent="0.25">
      <c r="B185" s="23" t="str">
        <f>'Yearly Budget'!B185</f>
        <v>Building and Land Rent / Lease</v>
      </c>
      <c r="C185" s="2"/>
      <c r="D185" s="334">
        <v>0</v>
      </c>
      <c r="E185" s="334">
        <v>0</v>
      </c>
      <c r="F185" s="334">
        <v>0</v>
      </c>
      <c r="G185" s="334">
        <v>0</v>
      </c>
      <c r="H185" s="267"/>
      <c r="I185" s="49">
        <f t="shared" si="90"/>
        <v>0</v>
      </c>
      <c r="J185" s="49">
        <f>IF('Yearly Budget'!$G$9&gt;0,'Yearly Budget'!G185,'Yearly Budget'!F185)</f>
        <v>0</v>
      </c>
      <c r="K185" s="49">
        <f t="shared" si="91"/>
        <v>0</v>
      </c>
      <c r="L185" s="49">
        <f>'Yearly Budget'!F185</f>
        <v>0</v>
      </c>
      <c r="M185" s="49">
        <f t="shared" si="92"/>
        <v>0</v>
      </c>
      <c r="N185" s="49">
        <f>'Yearly Budget'!D185</f>
        <v>0</v>
      </c>
      <c r="O185" s="49">
        <f t="shared" si="93"/>
        <v>0</v>
      </c>
      <c r="P185" s="1"/>
      <c r="Q185" s="1"/>
      <c r="R185" s="1"/>
      <c r="S185" s="1"/>
      <c r="T185" s="1"/>
      <c r="U185" s="1"/>
      <c r="V185" s="1"/>
      <c r="W185" s="1"/>
      <c r="X185" s="1"/>
    </row>
    <row r="186" spans="2:24" s="4" customFormat="1" ht="15" customHeight="1" x14ac:dyDescent="0.25">
      <c r="B186" s="23" t="str">
        <f>'Yearly Budget'!B186</f>
        <v xml:space="preserve">Repairs &amp; Maintenance </v>
      </c>
      <c r="C186" s="2"/>
      <c r="D186" s="334">
        <v>0</v>
      </c>
      <c r="E186" s="334">
        <v>0</v>
      </c>
      <c r="F186" s="334">
        <v>0</v>
      </c>
      <c r="G186" s="334">
        <v>0</v>
      </c>
      <c r="H186" s="267"/>
      <c r="I186" s="49">
        <f t="shared" si="90"/>
        <v>0</v>
      </c>
      <c r="J186" s="49">
        <f>IF('Yearly Budget'!$G$9&gt;0,'Yearly Budget'!G186,'Yearly Budget'!F186)</f>
        <v>0</v>
      </c>
      <c r="K186" s="49">
        <f t="shared" si="91"/>
        <v>0</v>
      </c>
      <c r="L186" s="49">
        <f>'Yearly Budget'!F186</f>
        <v>0</v>
      </c>
      <c r="M186" s="49">
        <f t="shared" si="92"/>
        <v>0</v>
      </c>
      <c r="N186" s="49">
        <f>'Yearly Budget'!D186</f>
        <v>0</v>
      </c>
      <c r="O186" s="49">
        <f t="shared" si="93"/>
        <v>0</v>
      </c>
      <c r="P186" s="1"/>
      <c r="Q186" s="1"/>
      <c r="R186" s="1"/>
      <c r="S186" s="1"/>
      <c r="T186" s="1"/>
      <c r="U186" s="1"/>
      <c r="V186" s="1"/>
      <c r="W186" s="1"/>
      <c r="X186" s="1"/>
    </row>
    <row r="187" spans="2:24" s="4" customFormat="1" ht="15" customHeight="1" x14ac:dyDescent="0.25">
      <c r="B187" s="23" t="str">
        <f>'Yearly Budget'!B187</f>
        <v>Equipment / Furniture</v>
      </c>
      <c r="C187" s="2"/>
      <c r="D187" s="334">
        <v>0</v>
      </c>
      <c r="E187" s="334">
        <v>0</v>
      </c>
      <c r="F187" s="334">
        <v>0</v>
      </c>
      <c r="G187" s="334">
        <v>0</v>
      </c>
      <c r="H187" s="267"/>
      <c r="I187" s="49">
        <f t="shared" si="90"/>
        <v>0</v>
      </c>
      <c r="J187" s="49">
        <f>IF('Yearly Budget'!$G$9&gt;0,'Yearly Budget'!G187,'Yearly Budget'!F187)</f>
        <v>0</v>
      </c>
      <c r="K187" s="49">
        <f t="shared" si="91"/>
        <v>0</v>
      </c>
      <c r="L187" s="49">
        <f>'Yearly Budget'!F187</f>
        <v>0</v>
      </c>
      <c r="M187" s="49">
        <f t="shared" si="92"/>
        <v>0</v>
      </c>
      <c r="N187" s="49">
        <f>'Yearly Budget'!D187</f>
        <v>0</v>
      </c>
      <c r="O187" s="49">
        <f t="shared" si="93"/>
        <v>0</v>
      </c>
      <c r="P187" s="1"/>
      <c r="Q187" s="1"/>
      <c r="R187" s="1"/>
      <c r="S187" s="1"/>
      <c r="T187" s="1"/>
      <c r="U187" s="1"/>
      <c r="V187" s="1"/>
      <c r="W187" s="1"/>
      <c r="X187" s="1"/>
    </row>
    <row r="188" spans="2:24" s="4" customFormat="1" ht="15" customHeight="1" x14ac:dyDescent="0.25">
      <c r="B188" s="23" t="str">
        <f>'Yearly Budget'!B188</f>
        <v>Security Services</v>
      </c>
      <c r="C188" s="2"/>
      <c r="D188" s="334">
        <v>0</v>
      </c>
      <c r="E188" s="334">
        <v>0</v>
      </c>
      <c r="F188" s="334">
        <v>0</v>
      </c>
      <c r="G188" s="334">
        <v>0</v>
      </c>
      <c r="H188" s="267"/>
      <c r="I188" s="49">
        <f t="shared" si="90"/>
        <v>0</v>
      </c>
      <c r="J188" s="49">
        <f>IF('Yearly Budget'!$G$9&gt;0,'Yearly Budget'!G188,'Yearly Budget'!F188)</f>
        <v>0</v>
      </c>
      <c r="K188" s="49">
        <f t="shared" si="91"/>
        <v>0</v>
      </c>
      <c r="L188" s="49">
        <f>'Yearly Budget'!F188</f>
        <v>0</v>
      </c>
      <c r="M188" s="49">
        <f t="shared" si="92"/>
        <v>0</v>
      </c>
      <c r="N188" s="49">
        <f>'Yearly Budget'!D188</f>
        <v>0</v>
      </c>
      <c r="O188" s="49">
        <f t="shared" si="93"/>
        <v>0</v>
      </c>
      <c r="P188" s="1"/>
      <c r="Q188" s="1"/>
      <c r="R188" s="1"/>
      <c r="S188" s="1"/>
      <c r="T188" s="1"/>
      <c r="U188" s="1"/>
      <c r="V188" s="1"/>
      <c r="W188" s="1"/>
      <c r="X188" s="1"/>
    </row>
    <row r="189" spans="2:24" s="4" customFormat="1" ht="15" customHeight="1" x14ac:dyDescent="0.25">
      <c r="B189" s="23" t="str">
        <f>'Yearly Budget'!B189</f>
        <v>Utilities</v>
      </c>
      <c r="C189" s="2"/>
      <c r="D189" s="334">
        <v>0</v>
      </c>
      <c r="E189" s="334">
        <v>0</v>
      </c>
      <c r="F189" s="334">
        <v>0</v>
      </c>
      <c r="G189" s="334">
        <v>0</v>
      </c>
      <c r="H189" s="267"/>
      <c r="I189" s="49">
        <f t="shared" si="90"/>
        <v>0</v>
      </c>
      <c r="J189" s="49">
        <f>IF('Yearly Budget'!$G$9&gt;0,'Yearly Budget'!G189,'Yearly Budget'!F189)</f>
        <v>0</v>
      </c>
      <c r="K189" s="49">
        <f t="shared" si="91"/>
        <v>0</v>
      </c>
      <c r="L189" s="49">
        <f>'Yearly Budget'!F189</f>
        <v>0</v>
      </c>
      <c r="M189" s="49">
        <f t="shared" si="92"/>
        <v>0</v>
      </c>
      <c r="N189" s="49">
        <f>'Yearly Budget'!D189</f>
        <v>0</v>
      </c>
      <c r="O189" s="49">
        <f t="shared" si="93"/>
        <v>0</v>
      </c>
      <c r="P189" s="1"/>
      <c r="Q189" s="1"/>
      <c r="R189" s="1"/>
      <c r="S189" s="1"/>
      <c r="T189" s="1"/>
      <c r="U189" s="1"/>
      <c r="V189" s="1"/>
      <c r="W189" s="1"/>
      <c r="X189" s="1"/>
    </row>
    <row r="190" spans="2:24" s="4" customFormat="1" ht="15" customHeight="1" x14ac:dyDescent="0.25">
      <c r="B190" s="23" t="str">
        <f>'Yearly Budget'!B190</f>
        <v>Custom Facilities Operations #1</v>
      </c>
      <c r="C190" s="2"/>
      <c r="D190" s="334">
        <v>0</v>
      </c>
      <c r="E190" s="334">
        <v>0</v>
      </c>
      <c r="F190" s="334">
        <v>0</v>
      </c>
      <c r="G190" s="334">
        <v>0</v>
      </c>
      <c r="H190" s="267"/>
      <c r="I190" s="49">
        <f t="shared" si="90"/>
        <v>0</v>
      </c>
      <c r="J190" s="49">
        <f>IF('Yearly Budget'!$G$9&gt;0,'Yearly Budget'!G190,'Yearly Budget'!F190)</f>
        <v>0</v>
      </c>
      <c r="K190" s="49">
        <f t="shared" si="91"/>
        <v>0</v>
      </c>
      <c r="L190" s="49">
        <f>'Yearly Budget'!F190</f>
        <v>0</v>
      </c>
      <c r="M190" s="49">
        <f t="shared" si="92"/>
        <v>0</v>
      </c>
      <c r="N190" s="49">
        <f>'Yearly Budget'!D190</f>
        <v>0</v>
      </c>
      <c r="O190" s="49">
        <f t="shared" si="93"/>
        <v>0</v>
      </c>
      <c r="P190" s="1"/>
      <c r="Q190" s="1"/>
      <c r="R190" s="1"/>
      <c r="S190" s="1"/>
      <c r="T190" s="1"/>
      <c r="U190" s="1"/>
      <c r="V190" s="1"/>
      <c r="W190" s="1"/>
      <c r="X190" s="1"/>
    </row>
    <row r="191" spans="2:24" s="4" customFormat="1" ht="15" customHeight="1" x14ac:dyDescent="0.25">
      <c r="B191" s="23" t="str">
        <f>'Yearly Budget'!B191</f>
        <v>Custom Facilities Operations #2</v>
      </c>
      <c r="C191" s="2"/>
      <c r="D191" s="334">
        <v>0</v>
      </c>
      <c r="E191" s="334">
        <v>0</v>
      </c>
      <c r="F191" s="334">
        <v>0</v>
      </c>
      <c r="G191" s="334">
        <v>0</v>
      </c>
      <c r="H191" s="267"/>
      <c r="I191" s="49">
        <f t="shared" si="90"/>
        <v>0</v>
      </c>
      <c r="J191" s="49">
        <f>IF('Yearly Budget'!$G$9&gt;0,'Yearly Budget'!G191,'Yearly Budget'!F191)</f>
        <v>0</v>
      </c>
      <c r="K191" s="49">
        <f t="shared" si="91"/>
        <v>0</v>
      </c>
      <c r="L191" s="49">
        <f>'Yearly Budget'!F191</f>
        <v>0</v>
      </c>
      <c r="M191" s="49">
        <f t="shared" si="92"/>
        <v>0</v>
      </c>
      <c r="N191" s="49">
        <f>'Yearly Budget'!D191</f>
        <v>0</v>
      </c>
      <c r="O191" s="49">
        <f t="shared" si="93"/>
        <v>0</v>
      </c>
      <c r="P191" s="1"/>
      <c r="Q191" s="1"/>
      <c r="R191" s="1"/>
      <c r="S191" s="1"/>
      <c r="T191" s="1"/>
      <c r="U191" s="1"/>
      <c r="V191" s="1"/>
      <c r="W191" s="1"/>
      <c r="X191" s="1"/>
    </row>
    <row r="192" spans="2:24" s="4" customFormat="1" ht="15" customHeight="1" x14ac:dyDescent="0.25">
      <c r="B192" s="23" t="str">
        <f>'Yearly Budget'!B192</f>
        <v>Custom Facilities Operations #3</v>
      </c>
      <c r="C192" s="2"/>
      <c r="D192" s="334">
        <v>0</v>
      </c>
      <c r="E192" s="334">
        <v>0</v>
      </c>
      <c r="F192" s="334">
        <v>0</v>
      </c>
      <c r="G192" s="334">
        <v>0</v>
      </c>
      <c r="H192" s="267"/>
      <c r="I192" s="49">
        <f t="shared" si="90"/>
        <v>0</v>
      </c>
      <c r="J192" s="49">
        <f>IF('Yearly Budget'!$G$9&gt;0,'Yearly Budget'!G192,'Yearly Budget'!F192)</f>
        <v>0</v>
      </c>
      <c r="K192" s="49">
        <f t="shared" si="91"/>
        <v>0</v>
      </c>
      <c r="L192" s="49">
        <f>'Yearly Budget'!F192</f>
        <v>0</v>
      </c>
      <c r="M192" s="49">
        <f t="shared" si="92"/>
        <v>0</v>
      </c>
      <c r="N192" s="49">
        <f>'Yearly Budget'!D192</f>
        <v>0</v>
      </c>
      <c r="O192" s="49">
        <f t="shared" si="93"/>
        <v>0</v>
      </c>
      <c r="P192" s="1"/>
      <c r="Q192" s="1"/>
      <c r="R192" s="1"/>
      <c r="S192" s="1"/>
      <c r="T192" s="1"/>
      <c r="U192" s="1"/>
      <c r="V192" s="1"/>
      <c r="W192" s="1"/>
      <c r="X192" s="1"/>
    </row>
    <row r="193" spans="2:24" s="4" customFormat="1" ht="15" customHeight="1" thickBot="1" x14ac:dyDescent="0.3">
      <c r="B193" s="21" t="str">
        <f>'Yearly Budget'!B193</f>
        <v>TOTAL FACILITY OPERATION &amp; MAINTENANCE</v>
      </c>
      <c r="C193" s="2"/>
      <c r="D193" s="54">
        <f t="shared" ref="D193:O193" si="94">SUM(D183:D192)</f>
        <v>0</v>
      </c>
      <c r="E193" s="54">
        <f t="shared" si="94"/>
        <v>0</v>
      </c>
      <c r="F193" s="54">
        <f t="shared" si="94"/>
        <v>0</v>
      </c>
      <c r="G193" s="54">
        <f t="shared" si="94"/>
        <v>0</v>
      </c>
      <c r="H193" s="267"/>
      <c r="I193" s="54">
        <f t="shared" si="94"/>
        <v>0</v>
      </c>
      <c r="J193" s="54">
        <f t="shared" si="94"/>
        <v>0</v>
      </c>
      <c r="K193" s="54">
        <f t="shared" si="94"/>
        <v>0</v>
      </c>
      <c r="L193" s="54">
        <f t="shared" si="94"/>
        <v>0</v>
      </c>
      <c r="M193" s="54">
        <f t="shared" si="94"/>
        <v>0</v>
      </c>
      <c r="N193" s="54">
        <f t="shared" si="94"/>
        <v>0</v>
      </c>
      <c r="O193" s="54">
        <f t="shared" si="94"/>
        <v>0</v>
      </c>
      <c r="P193" s="1"/>
      <c r="Q193" s="1"/>
      <c r="R193" s="1"/>
      <c r="S193" s="1"/>
      <c r="T193" s="1"/>
      <c r="U193" s="1"/>
      <c r="V193" s="1"/>
      <c r="W193" s="1"/>
      <c r="X193" s="1"/>
    </row>
    <row r="194" spans="2:24" s="4" customFormat="1" ht="6" customHeight="1" thickTop="1" x14ac:dyDescent="0.25">
      <c r="B194" s="21"/>
      <c r="C194" s="2"/>
      <c r="D194" s="35"/>
      <c r="E194" s="35"/>
      <c r="F194" s="35"/>
      <c r="G194" s="35"/>
      <c r="H194" s="267"/>
      <c r="I194" s="35"/>
      <c r="J194" s="35"/>
      <c r="K194" s="35"/>
      <c r="L194" s="35"/>
      <c r="M194" s="35"/>
      <c r="N194" s="35"/>
      <c r="O194" s="35"/>
      <c r="P194" s="1"/>
      <c r="Q194" s="1"/>
      <c r="R194" s="1"/>
      <c r="S194" s="1"/>
      <c r="T194" s="1"/>
      <c r="U194" s="1"/>
      <c r="V194" s="1"/>
      <c r="W194" s="1"/>
      <c r="X194" s="1"/>
    </row>
    <row r="195" spans="2:24" s="4" customFormat="1" ht="15" customHeight="1" x14ac:dyDescent="0.25">
      <c r="B195" s="21" t="str">
        <f>'Yearly Budget'!B195</f>
        <v>RESERVES / CONTIGENCY</v>
      </c>
      <c r="C195" s="2"/>
      <c r="D195" s="334">
        <v>0</v>
      </c>
      <c r="E195" s="334">
        <v>0</v>
      </c>
      <c r="F195" s="334">
        <v>0</v>
      </c>
      <c r="G195" s="334">
        <v>0</v>
      </c>
      <c r="H195" s="267"/>
      <c r="I195" s="49">
        <f>SUM(D195:G195)</f>
        <v>0</v>
      </c>
      <c r="J195" s="49">
        <f>IF('Yearly Budget'!$G$9&gt;0,'Yearly Budget'!G195,'Yearly Budget'!F195)</f>
        <v>0</v>
      </c>
      <c r="K195" s="49">
        <f>IF($J$9&gt;0,SUM(I195-J195),0)</f>
        <v>0</v>
      </c>
      <c r="L195" s="49">
        <f>'Yearly Budget'!F195</f>
        <v>0</v>
      </c>
      <c r="M195" s="49">
        <f>IF($L$9&gt;0,SUM(I195-L195),0)</f>
        <v>0</v>
      </c>
      <c r="N195" s="49">
        <f>'Yearly Budget'!D195</f>
        <v>0</v>
      </c>
      <c r="O195" s="49">
        <f>IF($N$9&gt;0,SUM(I195-N195),0)</f>
        <v>0</v>
      </c>
      <c r="P195" s="1"/>
      <c r="Q195" s="1"/>
      <c r="R195" s="1"/>
      <c r="S195" s="1"/>
      <c r="T195" s="1"/>
      <c r="U195" s="1"/>
      <c r="V195" s="1"/>
      <c r="W195" s="1"/>
      <c r="X195" s="1"/>
    </row>
    <row r="196" spans="2:24" s="4" customFormat="1" ht="6" customHeight="1" x14ac:dyDescent="0.25">
      <c r="B196" s="21"/>
      <c r="C196" s="2"/>
      <c r="D196" s="193"/>
      <c r="E196" s="193"/>
      <c r="F196" s="193"/>
      <c r="G196" s="193"/>
      <c r="H196" s="267"/>
      <c r="I196" s="193"/>
      <c r="J196" s="193"/>
      <c r="K196" s="193"/>
      <c r="L196" s="193"/>
      <c r="M196" s="193"/>
      <c r="N196" s="193"/>
      <c r="O196" s="193"/>
      <c r="P196" s="1"/>
      <c r="Q196" s="1"/>
      <c r="R196" s="1"/>
      <c r="S196" s="1"/>
      <c r="T196" s="1"/>
      <c r="U196" s="1"/>
      <c r="V196" s="1"/>
      <c r="W196" s="1"/>
      <c r="X196" s="1"/>
    </row>
    <row r="197" spans="2:24" s="4" customFormat="1" ht="15" customHeight="1" x14ac:dyDescent="0.25">
      <c r="B197" s="21" t="str">
        <f>'Yearly Budget'!B197</f>
        <v>TOTAL EXPENSES</v>
      </c>
      <c r="C197" s="2"/>
      <c r="D197" s="56">
        <f>SUM(D140+D155+D180+D193+D195)</f>
        <v>0</v>
      </c>
      <c r="E197" s="56">
        <f>SUM(E140+E155+E180+E193+E195)</f>
        <v>0</v>
      </c>
      <c r="F197" s="56">
        <f>SUM(F140+F155+F180+F193+F195)</f>
        <v>0</v>
      </c>
      <c r="G197" s="56">
        <f>SUM(G140+G155+G180+G193+G195)</f>
        <v>0</v>
      </c>
      <c r="H197" s="267"/>
      <c r="I197" s="56">
        <f t="shared" ref="I197:O197" si="95">SUM(I140+I155+I180+I193+I195)</f>
        <v>0</v>
      </c>
      <c r="J197" s="56">
        <f t="shared" si="95"/>
        <v>0</v>
      </c>
      <c r="K197" s="56">
        <f t="shared" si="95"/>
        <v>0</v>
      </c>
      <c r="L197" s="56">
        <f t="shared" si="95"/>
        <v>0</v>
      </c>
      <c r="M197" s="56">
        <f t="shared" si="95"/>
        <v>0</v>
      </c>
      <c r="N197" s="56">
        <f t="shared" si="95"/>
        <v>0</v>
      </c>
      <c r="O197" s="56">
        <f t="shared" si="95"/>
        <v>0</v>
      </c>
      <c r="P197" s="1"/>
      <c r="Q197" s="1"/>
      <c r="R197" s="1"/>
      <c r="S197" s="1"/>
      <c r="T197" s="1"/>
      <c r="U197" s="1"/>
      <c r="V197" s="1"/>
      <c r="W197" s="1"/>
      <c r="X197" s="1"/>
    </row>
    <row r="198" spans="2:24" s="4" customFormat="1" ht="15" customHeight="1" thickBot="1" x14ac:dyDescent="0.3">
      <c r="B198" s="21" t="str">
        <f>'Yearly Budget'!B198</f>
        <v>NET OPERATING INCOME (before Depreciation)</v>
      </c>
      <c r="C198" s="40"/>
      <c r="D198" s="54">
        <f>D90-D197</f>
        <v>0</v>
      </c>
      <c r="E198" s="54">
        <f>E90-E197</f>
        <v>0</v>
      </c>
      <c r="F198" s="54">
        <f>F90-F197</f>
        <v>0</v>
      </c>
      <c r="G198" s="54">
        <f>G90-G197</f>
        <v>0</v>
      </c>
      <c r="H198" s="267"/>
      <c r="I198" s="54">
        <f t="shared" ref="I198:O198" si="96">I90-I197</f>
        <v>0</v>
      </c>
      <c r="J198" s="54">
        <f t="shared" si="96"/>
        <v>0</v>
      </c>
      <c r="K198" s="54">
        <f t="shared" si="96"/>
        <v>0</v>
      </c>
      <c r="L198" s="54">
        <f t="shared" si="96"/>
        <v>0</v>
      </c>
      <c r="M198" s="54">
        <f t="shared" si="96"/>
        <v>0</v>
      </c>
      <c r="N198" s="54">
        <f t="shared" si="96"/>
        <v>0</v>
      </c>
      <c r="O198" s="54">
        <f t="shared" si="96"/>
        <v>0</v>
      </c>
      <c r="P198" s="1"/>
      <c r="Q198" s="1"/>
      <c r="R198" s="1"/>
      <c r="S198" s="1"/>
      <c r="T198" s="1"/>
      <c r="U198" s="1"/>
      <c r="V198" s="1"/>
      <c r="W198" s="1"/>
      <c r="X198" s="1"/>
    </row>
    <row r="199" spans="2:24" s="4" customFormat="1" ht="6" customHeight="1" thickTop="1" x14ac:dyDescent="0.25">
      <c r="B199" s="21"/>
      <c r="C199" s="2"/>
      <c r="D199" s="35"/>
      <c r="E199" s="35"/>
      <c r="F199" s="35"/>
      <c r="G199" s="35"/>
      <c r="H199" s="267"/>
      <c r="I199" s="35"/>
      <c r="J199" s="35"/>
      <c r="K199" s="35"/>
      <c r="L199" s="35"/>
      <c r="M199" s="35"/>
      <c r="N199" s="35"/>
      <c r="O199" s="35"/>
      <c r="P199" s="1"/>
      <c r="Q199" s="1"/>
      <c r="R199" s="1"/>
      <c r="S199" s="1"/>
      <c r="T199" s="1"/>
      <c r="U199" s="1"/>
      <c r="V199" s="1"/>
      <c r="W199" s="1"/>
      <c r="X199" s="1"/>
    </row>
    <row r="200" spans="2:24" s="4" customFormat="1" ht="15" customHeight="1" x14ac:dyDescent="0.25">
      <c r="B200" s="21" t="str">
        <f>'Yearly Budget'!B200</f>
        <v>DEPRECIATION &amp; AMORTIZATION</v>
      </c>
      <c r="C200" s="2"/>
      <c r="D200" s="334">
        <v>0</v>
      </c>
      <c r="E200" s="334">
        <v>0</v>
      </c>
      <c r="F200" s="334">
        <v>0</v>
      </c>
      <c r="G200" s="334">
        <v>0</v>
      </c>
      <c r="H200" s="267"/>
      <c r="I200" s="49">
        <f>SUM(D200:G200)</f>
        <v>0</v>
      </c>
      <c r="J200" s="49">
        <f>IF('Yearly Budget'!$G$9&gt;0,'Yearly Budget'!G200,'Yearly Budget'!F200)</f>
        <v>0</v>
      </c>
      <c r="K200" s="49">
        <f>IF($J$9&gt;0,SUM(I200-J200),0)</f>
        <v>0</v>
      </c>
      <c r="L200" s="49">
        <f>'Yearly Budget'!F200</f>
        <v>0</v>
      </c>
      <c r="M200" s="49">
        <f>IF($L$9&gt;0,SUM(I200-L200),0)</f>
        <v>0</v>
      </c>
      <c r="N200" s="49">
        <f>'Yearly Budget'!D200</f>
        <v>0</v>
      </c>
      <c r="O200" s="49">
        <f>IF($N$9&gt;0,SUM(I200-N200),0)</f>
        <v>0</v>
      </c>
      <c r="P200" s="1"/>
      <c r="Q200" s="1"/>
      <c r="R200" s="1"/>
      <c r="S200" s="1"/>
      <c r="T200" s="1"/>
      <c r="U200" s="1"/>
      <c r="V200" s="1"/>
      <c r="W200" s="1"/>
      <c r="X200" s="1"/>
    </row>
    <row r="201" spans="2:24" s="4" customFormat="1" ht="6" customHeight="1" x14ac:dyDescent="0.25">
      <c r="B201" s="21"/>
      <c r="C201" s="2"/>
      <c r="D201" s="44"/>
      <c r="E201" s="44"/>
      <c r="F201" s="44"/>
      <c r="G201" s="44"/>
      <c r="H201" s="267"/>
      <c r="I201" s="44"/>
      <c r="J201" s="44"/>
      <c r="K201" s="44"/>
      <c r="L201" s="44"/>
      <c r="M201" s="44"/>
      <c r="N201" s="44"/>
      <c r="O201" s="44"/>
      <c r="P201" s="1"/>
      <c r="Q201" s="1"/>
      <c r="R201" s="1"/>
      <c r="S201" s="1"/>
      <c r="T201" s="1"/>
      <c r="U201" s="1"/>
      <c r="V201" s="1"/>
      <c r="W201" s="1"/>
      <c r="X201" s="1"/>
    </row>
    <row r="202" spans="2:24" s="4" customFormat="1" ht="15" customHeight="1" thickBot="1" x14ac:dyDescent="0.3">
      <c r="B202" s="21" t="str">
        <f>'Yearly Budget'!B202</f>
        <v>NET OPERATING INCOME (including Depreciation)</v>
      </c>
      <c r="C202" s="2"/>
      <c r="D202" s="57">
        <f t="shared" ref="D202:O202" si="97">D198-D200</f>
        <v>0</v>
      </c>
      <c r="E202" s="57">
        <f t="shared" si="97"/>
        <v>0</v>
      </c>
      <c r="F202" s="57">
        <f t="shared" si="97"/>
        <v>0</v>
      </c>
      <c r="G202" s="57">
        <f t="shared" si="97"/>
        <v>0</v>
      </c>
      <c r="H202" s="267"/>
      <c r="I202" s="57">
        <f t="shared" si="97"/>
        <v>0</v>
      </c>
      <c r="J202" s="57">
        <f t="shared" si="97"/>
        <v>0</v>
      </c>
      <c r="K202" s="57">
        <f t="shared" si="97"/>
        <v>0</v>
      </c>
      <c r="L202" s="57">
        <f t="shared" si="97"/>
        <v>0</v>
      </c>
      <c r="M202" s="57">
        <f t="shared" si="97"/>
        <v>0</v>
      </c>
      <c r="N202" s="57">
        <f t="shared" si="97"/>
        <v>0</v>
      </c>
      <c r="O202" s="57">
        <f t="shared" si="97"/>
        <v>0</v>
      </c>
      <c r="P202" s="1"/>
      <c r="Q202" s="1"/>
      <c r="R202" s="1"/>
      <c r="S202" s="1"/>
      <c r="T202" s="1"/>
      <c r="U202" s="1"/>
      <c r="V202" s="1"/>
      <c r="W202" s="1"/>
      <c r="X202" s="1"/>
    </row>
    <row r="203" spans="2:24" s="4" customFormat="1" ht="15" customHeight="1" thickTop="1" x14ac:dyDescent="0.25">
      <c r="B203" s="21"/>
      <c r="C203" s="2"/>
      <c r="D203" s="44"/>
      <c r="E203" s="44"/>
      <c r="F203" s="44"/>
      <c r="G203" s="44"/>
      <c r="H203" s="3"/>
      <c r="I203" s="44"/>
      <c r="J203" s="44"/>
      <c r="K203" s="44"/>
      <c r="L203" s="44"/>
      <c r="M203" s="44"/>
      <c r="N203" s="44"/>
      <c r="O203" s="44"/>
      <c r="P203" s="1"/>
      <c r="Q203" s="1"/>
      <c r="R203" s="1"/>
      <c r="S203" s="1"/>
      <c r="T203" s="1"/>
      <c r="U203" s="1"/>
      <c r="V203" s="1"/>
      <c r="W203" s="1"/>
      <c r="X203" s="1"/>
    </row>
  </sheetData>
  <sheetProtection algorithmName="SHA-512" hashValue="bmMh98OBhhUXfjTyGWNP1DolC2I3WGNQu3jLOvaNg/yPlYN9V8lEne7jiajnqWw1HHolFQjHehvquMS4JqksRg==" saltValue="hNYolNBQiznQbBnKTKnHfQ==" spinCount="100000" sheet="1" objects="1" scenarios="1" formatColumns="0" formatRows="0"/>
  <mergeCells count="7">
    <mergeCell ref="B5:H5"/>
    <mergeCell ref="I5:O5"/>
    <mergeCell ref="B6:H6"/>
    <mergeCell ref="I6:O6"/>
    <mergeCell ref="B14:B16"/>
    <mergeCell ref="D15:G15"/>
    <mergeCell ref="I15:O15"/>
  </mergeCells>
  <printOptions horizontalCentered="1"/>
  <pageMargins left="0.5" right="0.25" top="0.5" bottom="0.25" header="0.5" footer="0.5"/>
  <pageSetup scale="60" orientation="portrait" r:id="rId1"/>
  <headerFooter alignWithMargins="0"/>
  <rowBreaks count="2" manualBreakCount="2">
    <brk id="91" min="1" max="14" man="1"/>
    <brk id="156" min="1" max="14" man="1"/>
  </rowBreaks>
  <colBreaks count="1" manualBreakCount="1">
    <brk id="8" min="3" max="200" man="1"/>
  </colBreaks>
  <ignoredErrors>
    <ignoredError sqref="K9:K11 M9:M1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60" zoomScaleNormal="100" workbookViewId="0">
      <selection activeCell="AM59" sqref="AM59"/>
    </sheetView>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68"/>
  <sheetViews>
    <sheetView showRowColHeaders="0" view="pageBreakPreview" zoomScaleNormal="100" zoomScaleSheetLayoutView="100" workbookViewId="0">
      <pane xSplit="1" ySplit="12" topLeftCell="B13" activePane="bottomRight" state="frozen"/>
      <selection pane="topRight" activeCell="B1" sqref="B1"/>
      <selection pane="bottomLeft" activeCell="A13" sqref="A13"/>
      <selection pane="bottomRight" activeCell="B63" sqref="B63:D63"/>
    </sheetView>
  </sheetViews>
  <sheetFormatPr defaultColWidth="9.140625" defaultRowHeight="18.75" x14ac:dyDescent="0.3"/>
  <cols>
    <col min="1" max="1" width="20.7109375" style="103" customWidth="1"/>
    <col min="2" max="2" width="2" style="135" bestFit="1" customWidth="1"/>
    <col min="3" max="3" width="2" style="105" customWidth="1"/>
    <col min="4" max="4" width="112.7109375" style="105" customWidth="1"/>
    <col min="5" max="5" width="2.7109375" style="105" customWidth="1"/>
    <col min="6" max="16384" width="9.140625" style="105"/>
  </cols>
  <sheetData>
    <row r="1" spans="2:5" ht="9.75" customHeight="1" x14ac:dyDescent="0.3">
      <c r="B1" s="124"/>
      <c r="C1" s="104"/>
      <c r="D1" s="125"/>
      <c r="E1" s="103"/>
    </row>
    <row r="2" spans="2:5" ht="7.5" customHeight="1" x14ac:dyDescent="0.3">
      <c r="B2" s="124"/>
      <c r="C2" s="104"/>
      <c r="D2" s="104"/>
      <c r="E2" s="103"/>
    </row>
    <row r="3" spans="2:5" ht="61.5" customHeight="1" x14ac:dyDescent="0.2">
      <c r="B3" s="394" t="s">
        <v>230</v>
      </c>
      <c r="C3" s="394"/>
      <c r="D3" s="394"/>
      <c r="E3" s="103"/>
    </row>
    <row r="4" spans="2:5" ht="15" customHeight="1" x14ac:dyDescent="0.3">
      <c r="B4" s="124"/>
      <c r="C4" s="104"/>
      <c r="D4" s="104"/>
      <c r="E4" s="103"/>
    </row>
    <row r="5" spans="2:5" x14ac:dyDescent="0.2">
      <c r="B5" s="395" t="s">
        <v>233</v>
      </c>
      <c r="C5" s="395"/>
      <c r="D5" s="395"/>
      <c r="E5" s="103"/>
    </row>
    <row r="6" spans="2:5" ht="15.95" customHeight="1" x14ac:dyDescent="0.2">
      <c r="B6" s="126"/>
      <c r="C6" s="127" t="s">
        <v>226</v>
      </c>
      <c r="D6" s="128" t="s">
        <v>359</v>
      </c>
      <c r="E6" s="103"/>
    </row>
    <row r="7" spans="2:5" ht="15.95" customHeight="1" x14ac:dyDescent="0.2">
      <c r="B7" s="129"/>
      <c r="C7" s="127" t="s">
        <v>226</v>
      </c>
      <c r="D7" s="128" t="s">
        <v>227</v>
      </c>
      <c r="E7" s="103"/>
    </row>
    <row r="8" spans="2:5" ht="15.95" customHeight="1" x14ac:dyDescent="0.2">
      <c r="B8" s="129"/>
      <c r="C8" s="127" t="s">
        <v>226</v>
      </c>
      <c r="D8" s="128" t="s">
        <v>232</v>
      </c>
      <c r="E8" s="103"/>
    </row>
    <row r="9" spans="2:5" ht="15.95" customHeight="1" x14ac:dyDescent="0.2">
      <c r="B9" s="129"/>
      <c r="C9" s="127" t="s">
        <v>226</v>
      </c>
      <c r="D9" s="128" t="s">
        <v>228</v>
      </c>
      <c r="E9" s="103"/>
    </row>
    <row r="10" spans="2:5" ht="32.25" customHeight="1" x14ac:dyDescent="0.2">
      <c r="B10" s="129"/>
      <c r="C10" s="127" t="s">
        <v>226</v>
      </c>
      <c r="D10" s="128" t="s">
        <v>360</v>
      </c>
      <c r="E10" s="103"/>
    </row>
    <row r="11" spans="2:5" ht="15.95" customHeight="1" x14ac:dyDescent="0.2">
      <c r="B11" s="129"/>
      <c r="C11" s="127" t="s">
        <v>226</v>
      </c>
      <c r="D11" s="128" t="s">
        <v>249</v>
      </c>
      <c r="E11" s="103"/>
    </row>
    <row r="12" spans="2:5" ht="7.5" customHeight="1" x14ac:dyDescent="0.2">
      <c r="B12" s="129"/>
      <c r="C12" s="130"/>
      <c r="D12" s="127"/>
      <c r="E12" s="103"/>
    </row>
    <row r="13" spans="2:5" x14ac:dyDescent="0.2">
      <c r="B13" s="393" t="s">
        <v>229</v>
      </c>
      <c r="C13" s="393"/>
      <c r="D13" s="393"/>
      <c r="E13" s="103"/>
    </row>
    <row r="14" spans="2:5" ht="15.75" customHeight="1" x14ac:dyDescent="0.2">
      <c r="B14" s="131"/>
      <c r="C14" s="127" t="s">
        <v>226</v>
      </c>
      <c r="D14" s="128" t="s">
        <v>234</v>
      </c>
      <c r="E14" s="103"/>
    </row>
    <row r="15" spans="2:5" ht="15.75" customHeight="1" x14ac:dyDescent="0.2">
      <c r="B15" s="131"/>
      <c r="C15" s="127" t="s">
        <v>226</v>
      </c>
      <c r="D15" s="128" t="s">
        <v>340</v>
      </c>
      <c r="E15" s="103"/>
    </row>
    <row r="16" spans="2:5" ht="7.5" customHeight="1" x14ac:dyDescent="0.2">
      <c r="B16" s="131"/>
      <c r="C16" s="128"/>
      <c r="D16" s="128"/>
      <c r="E16" s="103"/>
    </row>
    <row r="17" spans="2:5" x14ac:dyDescent="0.2">
      <c r="B17" s="393" t="s">
        <v>231</v>
      </c>
      <c r="C17" s="393"/>
      <c r="D17" s="393"/>
      <c r="E17" s="103"/>
    </row>
    <row r="18" spans="2:5" ht="31.5" customHeight="1" x14ac:dyDescent="0.2">
      <c r="B18" s="131"/>
      <c r="C18" s="127" t="s">
        <v>226</v>
      </c>
      <c r="D18" s="128" t="s">
        <v>235</v>
      </c>
      <c r="E18" s="103"/>
    </row>
    <row r="19" spans="2:5" ht="15.95" customHeight="1" x14ac:dyDescent="0.2">
      <c r="B19" s="131"/>
      <c r="C19" s="127" t="s">
        <v>226</v>
      </c>
      <c r="D19" s="128" t="s">
        <v>241</v>
      </c>
      <c r="E19" s="103"/>
    </row>
    <row r="20" spans="2:5" ht="15.95" customHeight="1" x14ac:dyDescent="0.2">
      <c r="B20" s="131"/>
      <c r="C20" s="127" t="s">
        <v>226</v>
      </c>
      <c r="D20" s="128" t="s">
        <v>239</v>
      </c>
      <c r="E20" s="103"/>
    </row>
    <row r="21" spans="2:5" ht="7.5" customHeight="1" x14ac:dyDescent="0.2">
      <c r="B21" s="131"/>
      <c r="C21" s="128"/>
      <c r="D21" s="128"/>
      <c r="E21" s="103"/>
    </row>
    <row r="22" spans="2:5" x14ac:dyDescent="0.2">
      <c r="B22" s="393" t="s">
        <v>361</v>
      </c>
      <c r="C22" s="393"/>
      <c r="D22" s="393"/>
      <c r="E22" s="103"/>
    </row>
    <row r="23" spans="2:5" ht="140.25" customHeight="1" x14ac:dyDescent="0.2">
      <c r="B23" s="131"/>
      <c r="C23" s="127" t="s">
        <v>226</v>
      </c>
      <c r="D23" s="128" t="s">
        <v>299</v>
      </c>
      <c r="E23" s="103"/>
    </row>
    <row r="24" spans="2:5" ht="60" x14ac:dyDescent="0.2">
      <c r="B24" s="131"/>
      <c r="C24" s="127" t="s">
        <v>226</v>
      </c>
      <c r="D24" s="128" t="s">
        <v>298</v>
      </c>
      <c r="E24" s="103"/>
    </row>
    <row r="25" spans="2:5" ht="30" x14ac:dyDescent="0.2">
      <c r="B25" s="131"/>
      <c r="C25" s="127" t="s">
        <v>226</v>
      </c>
      <c r="D25" s="128" t="s">
        <v>295</v>
      </c>
      <c r="E25" s="103"/>
    </row>
    <row r="26" spans="2:5" ht="7.5" hidden="1" customHeight="1" x14ac:dyDescent="0.2">
      <c r="B26" s="131"/>
      <c r="C26" s="127"/>
      <c r="D26" s="128"/>
      <c r="E26" s="103"/>
    </row>
    <row r="27" spans="2:5" hidden="1" x14ac:dyDescent="0.2">
      <c r="B27" s="393" t="s">
        <v>331</v>
      </c>
      <c r="C27" s="393"/>
      <c r="D27" s="393"/>
      <c r="E27" s="103"/>
    </row>
    <row r="28" spans="2:5" hidden="1" x14ac:dyDescent="0.2">
      <c r="B28" s="131"/>
      <c r="C28" s="127" t="s">
        <v>226</v>
      </c>
      <c r="D28" s="128" t="s">
        <v>341</v>
      </c>
      <c r="E28" s="103"/>
    </row>
    <row r="29" spans="2:5" ht="45" hidden="1" x14ac:dyDescent="0.2">
      <c r="B29" s="131"/>
      <c r="C29" s="127" t="s">
        <v>226</v>
      </c>
      <c r="D29" s="128" t="s">
        <v>343</v>
      </c>
      <c r="E29" s="103"/>
    </row>
    <row r="30" spans="2:5" ht="30" hidden="1" x14ac:dyDescent="0.2">
      <c r="B30" s="131"/>
      <c r="C30" s="127" t="s">
        <v>226</v>
      </c>
      <c r="D30" s="128" t="s">
        <v>295</v>
      </c>
      <c r="E30" s="103"/>
    </row>
    <row r="31" spans="2:5" ht="7.5" customHeight="1" x14ac:dyDescent="0.2">
      <c r="B31" s="131"/>
      <c r="C31" s="128"/>
      <c r="D31" s="128"/>
      <c r="E31" s="103"/>
    </row>
    <row r="32" spans="2:5" x14ac:dyDescent="0.2">
      <c r="B32" s="393" t="s">
        <v>362</v>
      </c>
      <c r="C32" s="393"/>
      <c r="D32" s="393"/>
      <c r="E32" s="103"/>
    </row>
    <row r="33" spans="2:5" x14ac:dyDescent="0.2">
      <c r="B33" s="131"/>
      <c r="C33" s="127" t="s">
        <v>226</v>
      </c>
      <c r="D33" s="128" t="s">
        <v>236</v>
      </c>
      <c r="E33" s="103"/>
    </row>
    <row r="34" spans="2:5" ht="60" x14ac:dyDescent="0.2">
      <c r="B34" s="131"/>
      <c r="C34" s="127" t="s">
        <v>226</v>
      </c>
      <c r="D34" s="128" t="s">
        <v>368</v>
      </c>
      <c r="E34" s="103"/>
    </row>
    <row r="35" spans="2:5" x14ac:dyDescent="0.2">
      <c r="B35" s="131"/>
      <c r="C35" s="127" t="s">
        <v>226</v>
      </c>
      <c r="D35" s="128" t="s">
        <v>237</v>
      </c>
      <c r="E35" s="103"/>
    </row>
    <row r="36" spans="2:5" x14ac:dyDescent="0.2">
      <c r="B36" s="131"/>
      <c r="C36" s="127" t="s">
        <v>226</v>
      </c>
      <c r="D36" s="128" t="s">
        <v>238</v>
      </c>
      <c r="E36" s="103"/>
    </row>
    <row r="37" spans="2:5" ht="45" x14ac:dyDescent="0.2">
      <c r="B37" s="131"/>
      <c r="C37" s="127" t="s">
        <v>226</v>
      </c>
      <c r="D37" s="137" t="s">
        <v>240</v>
      </c>
      <c r="E37" s="103"/>
    </row>
    <row r="38" spans="2:5" ht="7.5" hidden="1" customHeight="1" x14ac:dyDescent="0.3">
      <c r="B38" s="132"/>
      <c r="C38" s="133"/>
      <c r="D38" s="128"/>
      <c r="E38" s="103"/>
    </row>
    <row r="39" spans="2:5" hidden="1" x14ac:dyDescent="0.2">
      <c r="B39" s="393" t="s">
        <v>333</v>
      </c>
      <c r="C39" s="393"/>
      <c r="D39" s="393"/>
      <c r="E39" s="103"/>
    </row>
    <row r="40" spans="2:5" hidden="1" x14ac:dyDescent="0.2">
      <c r="B40" s="131"/>
      <c r="C40" s="127" t="s">
        <v>226</v>
      </c>
      <c r="D40" s="128" t="s">
        <v>236</v>
      </c>
      <c r="E40" s="103"/>
    </row>
    <row r="41" spans="2:5" ht="60" hidden="1" x14ac:dyDescent="0.2">
      <c r="B41" s="131"/>
      <c r="C41" s="127" t="s">
        <v>226</v>
      </c>
      <c r="D41" s="128" t="s">
        <v>344</v>
      </c>
      <c r="E41" s="103"/>
    </row>
    <row r="42" spans="2:5" hidden="1" x14ac:dyDescent="0.2">
      <c r="B42" s="131"/>
      <c r="C42" s="127" t="s">
        <v>226</v>
      </c>
      <c r="D42" s="128" t="s">
        <v>334</v>
      </c>
      <c r="E42" s="103"/>
    </row>
    <row r="43" spans="2:5" hidden="1" x14ac:dyDescent="0.2">
      <c r="B43" s="131"/>
      <c r="C43" s="127" t="s">
        <v>226</v>
      </c>
      <c r="D43" s="128" t="s">
        <v>335</v>
      </c>
      <c r="E43" s="103"/>
    </row>
    <row r="44" spans="2:5" ht="30" hidden="1" x14ac:dyDescent="0.2">
      <c r="B44" s="131"/>
      <c r="C44" s="127" t="s">
        <v>226</v>
      </c>
      <c r="D44" s="128" t="s">
        <v>336</v>
      </c>
      <c r="E44" s="103"/>
    </row>
    <row r="45" spans="2:5" ht="7.5" customHeight="1" x14ac:dyDescent="0.3">
      <c r="B45" s="132"/>
      <c r="C45" s="133"/>
      <c r="D45" s="128"/>
      <c r="E45" s="103"/>
    </row>
    <row r="46" spans="2:5" x14ac:dyDescent="0.2">
      <c r="B46" s="393" t="s">
        <v>363</v>
      </c>
      <c r="C46" s="393"/>
      <c r="D46" s="393"/>
      <c r="E46" s="103"/>
    </row>
    <row r="47" spans="2:5" x14ac:dyDescent="0.2">
      <c r="B47" s="367"/>
      <c r="C47" s="127" t="s">
        <v>226</v>
      </c>
      <c r="D47" s="128" t="s">
        <v>364</v>
      </c>
      <c r="E47" s="103"/>
    </row>
    <row r="48" spans="2:5" ht="30" x14ac:dyDescent="0.2">
      <c r="B48" s="131"/>
      <c r="C48" s="127" t="s">
        <v>226</v>
      </c>
      <c r="D48" s="128" t="s">
        <v>365</v>
      </c>
      <c r="E48" s="103"/>
    </row>
    <row r="49" spans="2:5" ht="15.95" customHeight="1" x14ac:dyDescent="0.2">
      <c r="B49" s="131"/>
      <c r="C49" s="127" t="s">
        <v>226</v>
      </c>
      <c r="D49" s="128" t="s">
        <v>242</v>
      </c>
      <c r="E49" s="103"/>
    </row>
    <row r="50" spans="2:5" ht="30" x14ac:dyDescent="0.2">
      <c r="B50" s="131"/>
      <c r="C50" s="127" t="s">
        <v>226</v>
      </c>
      <c r="D50" s="128" t="s">
        <v>366</v>
      </c>
      <c r="E50" s="103"/>
    </row>
    <row r="51" spans="2:5" ht="45" x14ac:dyDescent="0.2">
      <c r="B51" s="131"/>
      <c r="C51" s="127" t="s">
        <v>226</v>
      </c>
      <c r="D51" s="128" t="s">
        <v>243</v>
      </c>
    </row>
    <row r="52" spans="2:5" ht="7.5" hidden="1" customHeight="1" x14ac:dyDescent="0.2">
      <c r="B52" s="131"/>
      <c r="C52" s="127"/>
      <c r="D52" s="128"/>
    </row>
    <row r="53" spans="2:5" hidden="1" x14ac:dyDescent="0.2">
      <c r="B53" s="393" t="s">
        <v>337</v>
      </c>
      <c r="C53" s="393"/>
      <c r="D53" s="393"/>
    </row>
    <row r="54" spans="2:5" hidden="1" x14ac:dyDescent="0.2">
      <c r="B54" s="131"/>
      <c r="C54" s="127" t="s">
        <v>226</v>
      </c>
      <c r="D54" s="128" t="s">
        <v>355</v>
      </c>
    </row>
    <row r="55" spans="2:5" ht="30" hidden="1" x14ac:dyDescent="0.2">
      <c r="B55" s="131"/>
      <c r="C55" s="127" t="s">
        <v>226</v>
      </c>
      <c r="D55" s="128" t="s">
        <v>347</v>
      </c>
    </row>
    <row r="56" spans="2:5" hidden="1" x14ac:dyDescent="0.2">
      <c r="B56" s="131"/>
      <c r="C56" s="127" t="s">
        <v>226</v>
      </c>
      <c r="D56" s="128" t="s">
        <v>348</v>
      </c>
    </row>
    <row r="57" spans="2:5" ht="7.5" customHeight="1" x14ac:dyDescent="0.3">
      <c r="B57" s="132"/>
      <c r="C57" s="133"/>
      <c r="D57" s="128"/>
    </row>
    <row r="58" spans="2:5" x14ac:dyDescent="0.2">
      <c r="B58" s="393" t="s">
        <v>349</v>
      </c>
      <c r="C58" s="393"/>
      <c r="D58" s="393"/>
    </row>
    <row r="59" spans="2:5" ht="15.75" customHeight="1" x14ac:dyDescent="0.2">
      <c r="B59" s="367"/>
      <c r="C59" s="127" t="s">
        <v>226</v>
      </c>
      <c r="D59" s="128" t="s">
        <v>369</v>
      </c>
    </row>
    <row r="60" spans="2:5" ht="15.95" customHeight="1" x14ac:dyDescent="0.2">
      <c r="B60" s="131"/>
      <c r="C60" s="127" t="s">
        <v>226</v>
      </c>
      <c r="D60" s="128" t="s">
        <v>370</v>
      </c>
    </row>
    <row r="61" spans="2:5" ht="30" x14ac:dyDescent="0.2">
      <c r="B61" s="131"/>
      <c r="C61" s="127" t="s">
        <v>226</v>
      </c>
      <c r="D61" s="128" t="s">
        <v>248</v>
      </c>
    </row>
    <row r="62" spans="2:5" ht="7.5" customHeight="1" x14ac:dyDescent="0.3">
      <c r="B62" s="124"/>
      <c r="C62" s="104"/>
      <c r="D62" s="134"/>
    </row>
    <row r="63" spans="2:5" x14ac:dyDescent="0.2">
      <c r="B63" s="393" t="s">
        <v>367</v>
      </c>
      <c r="C63" s="393"/>
      <c r="D63" s="393"/>
    </row>
    <row r="64" spans="2:5" ht="60" x14ac:dyDescent="0.2">
      <c r="B64" s="131"/>
      <c r="C64" s="127" t="s">
        <v>226</v>
      </c>
      <c r="D64" s="128" t="s">
        <v>371</v>
      </c>
    </row>
    <row r="65" spans="2:4" ht="7.5" hidden="1" customHeight="1" x14ac:dyDescent="0.3">
      <c r="B65" s="362"/>
      <c r="C65" s="103"/>
      <c r="D65" s="103"/>
    </row>
    <row r="66" spans="2:4" hidden="1" x14ac:dyDescent="0.2">
      <c r="B66" s="396" t="s">
        <v>352</v>
      </c>
      <c r="C66" s="396"/>
      <c r="D66" s="396"/>
    </row>
    <row r="67" spans="2:4" ht="60" hidden="1" x14ac:dyDescent="0.2">
      <c r="B67" s="131"/>
      <c r="C67" s="127" t="s">
        <v>226</v>
      </c>
      <c r="D67" s="128" t="s">
        <v>356</v>
      </c>
    </row>
    <row r="68" spans="2:4" x14ac:dyDescent="0.3">
      <c r="B68" s="362"/>
      <c r="C68" s="103"/>
      <c r="D68" s="103"/>
    </row>
  </sheetData>
  <sheetProtection algorithmName="SHA-512" hashValue="aBBuoMFJs+jDfjzGs2SJKZTNdagqAtA+Qqi1N729PIwWXNl9SUWbMmsZtGxUNSRXUWAducTfjyEFsAuKqwa+0g==" saltValue="GmEtOqZ6Sy3cNHF0X8LvOQ==" spinCount="100000" sheet="1" objects="1" scenarios="1"/>
  <mergeCells count="13">
    <mergeCell ref="B66:D66"/>
    <mergeCell ref="B32:D32"/>
    <mergeCell ref="B39:D39"/>
    <mergeCell ref="B46:D46"/>
    <mergeCell ref="B53:D53"/>
    <mergeCell ref="B58:D58"/>
    <mergeCell ref="B63:D63"/>
    <mergeCell ref="B27:D27"/>
    <mergeCell ref="B3:D3"/>
    <mergeCell ref="B5:D5"/>
    <mergeCell ref="B13:D13"/>
    <mergeCell ref="B17:D17"/>
    <mergeCell ref="B22:D22"/>
  </mergeCells>
  <hyperlinks>
    <hyperlink ref="B13" location="'School Info'!A1" display="School Info Tab"/>
    <hyperlink ref="B17" location="Enrollment!A1" display="Enrollment Tab"/>
    <hyperlink ref="B46" location="Assumption!A1" display="Assumptions Tab"/>
    <hyperlink ref="B58" location="'5 YR Budget'!A1" display="5 YR Budget Tab"/>
    <hyperlink ref="B32" location="Personnel!A1" display="Personnel Tab"/>
    <hyperlink ref="B17:D17" location="'Balance Sheet'!A1" display="Balance Sheet Tab"/>
    <hyperlink ref="B46:D46" location="'Yearly Budget'!A1" display="Yearly Budget"/>
    <hyperlink ref="B58:D58" location="'Quarterly Report'!A1" display="Quarterly Report"/>
    <hyperlink ref="B22" location="Personnel!A1" display="Personnel Tab"/>
    <hyperlink ref="B22:D22" location="Enrollment!A1" display="Enrollment"/>
    <hyperlink ref="B27" location="Enrollment!A1" display="Enrollment Tab"/>
    <hyperlink ref="B39" location="Personnel!A1" display="Personnel Tab"/>
    <hyperlink ref="B53" location="Assumption!A1" display="Assumptions Tab"/>
    <hyperlink ref="B53:D53" location="'5 YR Budget'!A1" display="5 YR Budget"/>
    <hyperlink ref="B63" location="'Cash Flow'!A1" display="Cash Flow Tab"/>
    <hyperlink ref="B66" location="'Cash Flow'!A1" display="Cash Flow Tab"/>
    <hyperlink ref="B13:D13" location="'School Info'!A1" display="School Info Tab"/>
    <hyperlink ref="B27:D27" location="'5 YR Enrollment'!A1" display="5 YR Enrollment"/>
    <hyperlink ref="B32:D32" location="Personnel!A1" display="Personnel"/>
    <hyperlink ref="B39:D39" location="'5 YR Personnel'!A1" display="5 YR Personnel"/>
    <hyperlink ref="B63:D63" location="'Cash Flow'!A1" display="Cash Flow"/>
    <hyperlink ref="B66:D66" location="'Cash Flow 2016-17'!A1" display="Cash Flow 2016-17"/>
  </hyperlinks>
  <printOptions horizontalCentered="1"/>
  <pageMargins left="0.55000000000000004" right="0.25" top="0.5" bottom="0.25" header="0.5" footer="0.5"/>
  <pageSetup scale="75" orientation="portrait" r:id="rId1"/>
  <headerFooter alignWithMargins="0"/>
  <rowBreaks count="1" manualBreakCount="1">
    <brk id="45" min="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1A56"/>
  </sheetPr>
  <dimension ref="B2:AG203"/>
  <sheetViews>
    <sheetView view="pageBreakPreview" zoomScale="75" zoomScaleNormal="80" zoomScaleSheetLayoutView="75" workbookViewId="0">
      <pane xSplit="3" ySplit="16" topLeftCell="D17" activePane="bottomRight" state="frozen"/>
      <selection activeCell="D9" sqref="D9"/>
      <selection pane="topRight" activeCell="D9" sqref="D9"/>
      <selection pane="bottomLeft" activeCell="D9" sqref="D9"/>
      <selection pane="bottomRight" activeCell="D18" sqref="D18"/>
    </sheetView>
  </sheetViews>
  <sheetFormatPr defaultColWidth="9.140625" defaultRowHeight="15" customHeight="1" x14ac:dyDescent="0.25"/>
  <cols>
    <col min="1" max="1" width="2.7109375" style="1" customWidth="1"/>
    <col min="2" max="2" width="47.5703125" style="1" customWidth="1"/>
    <col min="3" max="3" width="2.7109375" style="2" customWidth="1"/>
    <col min="4" max="12" width="12.7109375" style="1" customWidth="1"/>
    <col min="13" max="16" width="12.7109375" style="4" customWidth="1"/>
    <col min="17" max="17" width="13.28515625" style="4" bestFit="1" customWidth="1"/>
    <col min="18" max="18" width="16.7109375" style="4" customWidth="1"/>
    <col min="19" max="19" width="1.7109375" style="4" customWidth="1"/>
    <col min="20" max="20" width="32.7109375" style="237" customWidth="1"/>
    <col min="21" max="22" width="9.5703125" style="4" customWidth="1"/>
    <col min="23" max="32" width="9.140625" style="4" customWidth="1"/>
    <col min="33" max="33" width="9.85546875" style="4" bestFit="1" customWidth="1"/>
    <col min="34" max="35" width="9.85546875" style="1" bestFit="1" customWidth="1"/>
    <col min="36" max="37" width="11.5703125" style="1" bestFit="1" customWidth="1"/>
    <col min="38" max="16384" width="9.140625" style="1"/>
  </cols>
  <sheetData>
    <row r="2" spans="2:20" ht="15" hidden="1" customHeight="1" x14ac:dyDescent="0.25"/>
    <row r="3" spans="2:20" s="4" customFormat="1" ht="15" hidden="1" customHeight="1" x14ac:dyDescent="0.25">
      <c r="B3" s="1"/>
      <c r="C3" s="2"/>
      <c r="D3" s="1"/>
      <c r="E3" s="1"/>
      <c r="F3" s="1"/>
      <c r="G3" s="1"/>
      <c r="H3" s="1"/>
      <c r="I3" s="1"/>
      <c r="J3" s="1"/>
      <c r="K3" s="1"/>
      <c r="L3" s="1"/>
      <c r="T3" s="237"/>
    </row>
    <row r="4" spans="2:20" s="4" customFormat="1" ht="15" customHeight="1" x14ac:dyDescent="0.25">
      <c r="B4" s="1"/>
      <c r="C4" s="1"/>
      <c r="D4" s="1"/>
      <c r="E4" s="1"/>
      <c r="F4" s="1"/>
      <c r="G4" s="1"/>
      <c r="H4" s="1"/>
      <c r="I4" s="1"/>
      <c r="J4" s="1"/>
      <c r="K4" s="1"/>
      <c r="L4" s="1"/>
      <c r="T4" s="237"/>
    </row>
    <row r="5" spans="2:20" s="4" customFormat="1" ht="23.25" x14ac:dyDescent="0.25">
      <c r="B5" s="1"/>
      <c r="C5" s="238"/>
      <c r="D5" s="460" t="str">
        <f>Z_SchoolName</f>
        <v>Enter School Name Here</v>
      </c>
      <c r="E5" s="460"/>
      <c r="F5" s="460"/>
      <c r="G5" s="460"/>
      <c r="H5" s="460"/>
      <c r="I5" s="460"/>
      <c r="J5" s="460"/>
      <c r="K5" s="460"/>
      <c r="L5" s="460"/>
      <c r="M5" s="460"/>
      <c r="N5" s="460"/>
      <c r="O5" s="460"/>
      <c r="P5" s="460"/>
      <c r="Q5" s="460"/>
      <c r="R5" s="460"/>
      <c r="S5" s="460"/>
      <c r="T5" s="460"/>
    </row>
    <row r="6" spans="2:20" s="4" customFormat="1" ht="21" customHeight="1" x14ac:dyDescent="0.25">
      <c r="B6" s="1"/>
      <c r="C6" s="239"/>
      <c r="D6" s="461" t="str">
        <f>"CASH FLOW - "&amp;Z_SchoolYear</f>
        <v>CASH FLOW - 2019-20</v>
      </c>
      <c r="E6" s="461"/>
      <c r="F6" s="461"/>
      <c r="G6" s="461"/>
      <c r="H6" s="461"/>
      <c r="I6" s="461"/>
      <c r="J6" s="461"/>
      <c r="K6" s="461"/>
      <c r="L6" s="461"/>
      <c r="M6" s="461"/>
      <c r="N6" s="461"/>
      <c r="O6" s="461"/>
      <c r="P6" s="461"/>
      <c r="Q6" s="461"/>
      <c r="R6" s="461"/>
      <c r="S6" s="461"/>
      <c r="T6" s="461"/>
    </row>
    <row r="7" spans="2:20" s="4" customFormat="1" ht="15" customHeight="1" x14ac:dyDescent="0.25">
      <c r="B7" s="5"/>
      <c r="C7" s="2"/>
      <c r="D7" s="1"/>
      <c r="E7" s="1"/>
      <c r="F7" s="1"/>
      <c r="G7" s="1"/>
      <c r="H7" s="1"/>
      <c r="I7" s="1"/>
      <c r="J7" s="1"/>
      <c r="K7" s="1"/>
      <c r="L7" s="1"/>
      <c r="T7" s="237"/>
    </row>
    <row r="8" spans="2:20" s="4" customFormat="1" ht="38.25" customHeight="1" x14ac:dyDescent="0.25">
      <c r="B8" s="240" t="s">
        <v>111</v>
      </c>
      <c r="C8" s="241"/>
      <c r="D8" s="2"/>
      <c r="E8" s="2"/>
      <c r="F8" s="2"/>
      <c r="G8" s="2"/>
      <c r="H8" s="2"/>
      <c r="I8" s="2"/>
      <c r="J8" s="2"/>
      <c r="K8" s="2"/>
      <c r="L8" s="2"/>
      <c r="M8" s="9"/>
      <c r="N8" s="9"/>
      <c r="O8" s="9"/>
      <c r="P8" s="9"/>
      <c r="R8" s="242" t="s">
        <v>304</v>
      </c>
      <c r="T8" s="244" t="s">
        <v>305</v>
      </c>
    </row>
    <row r="9" spans="2:20" s="4" customFormat="1" ht="15" customHeight="1" x14ac:dyDescent="0.25">
      <c r="B9" s="10" t="s">
        <v>40</v>
      </c>
      <c r="C9" s="11"/>
      <c r="D9" s="192">
        <f t="shared" ref="D9:Q9" si="0">D90</f>
        <v>0</v>
      </c>
      <c r="E9" s="192">
        <f t="shared" si="0"/>
        <v>0</v>
      </c>
      <c r="F9" s="192">
        <f t="shared" si="0"/>
        <v>0</v>
      </c>
      <c r="G9" s="192">
        <f t="shared" si="0"/>
        <v>0</v>
      </c>
      <c r="H9" s="192">
        <f t="shared" si="0"/>
        <v>0</v>
      </c>
      <c r="I9" s="192">
        <f t="shared" si="0"/>
        <v>0</v>
      </c>
      <c r="J9" s="192">
        <f t="shared" si="0"/>
        <v>0</v>
      </c>
      <c r="K9" s="192">
        <f t="shared" si="0"/>
        <v>0</v>
      </c>
      <c r="L9" s="192">
        <f t="shared" si="0"/>
        <v>0</v>
      </c>
      <c r="M9" s="192">
        <f t="shared" si="0"/>
        <v>0</v>
      </c>
      <c r="N9" s="192">
        <f t="shared" si="0"/>
        <v>0</v>
      </c>
      <c r="O9" s="192">
        <f t="shared" si="0"/>
        <v>0</v>
      </c>
      <c r="P9" s="192">
        <f>P90</f>
        <v>0</v>
      </c>
      <c r="Q9" s="192">
        <f t="shared" si="0"/>
        <v>0</v>
      </c>
      <c r="R9" s="243">
        <f>Q9-'Quarterly Report'!J9</f>
        <v>0</v>
      </c>
      <c r="T9" s="365"/>
    </row>
    <row r="10" spans="2:20" s="4" customFormat="1" ht="15" customHeight="1" x14ac:dyDescent="0.25">
      <c r="B10" s="10" t="s">
        <v>41</v>
      </c>
      <c r="C10" s="11"/>
      <c r="D10" s="221">
        <f t="shared" ref="D10:Q10" si="1">D197</f>
        <v>0</v>
      </c>
      <c r="E10" s="221">
        <f t="shared" si="1"/>
        <v>0</v>
      </c>
      <c r="F10" s="221">
        <f t="shared" si="1"/>
        <v>0</v>
      </c>
      <c r="G10" s="221">
        <f t="shared" si="1"/>
        <v>0</v>
      </c>
      <c r="H10" s="221">
        <f t="shared" si="1"/>
        <v>0</v>
      </c>
      <c r="I10" s="221">
        <f t="shared" si="1"/>
        <v>0</v>
      </c>
      <c r="J10" s="221">
        <f t="shared" si="1"/>
        <v>0</v>
      </c>
      <c r="K10" s="221">
        <f t="shared" si="1"/>
        <v>0</v>
      </c>
      <c r="L10" s="221">
        <f t="shared" si="1"/>
        <v>0</v>
      </c>
      <c r="M10" s="221">
        <f t="shared" si="1"/>
        <v>0</v>
      </c>
      <c r="N10" s="221">
        <f t="shared" si="1"/>
        <v>0</v>
      </c>
      <c r="O10" s="221">
        <f t="shared" si="1"/>
        <v>0</v>
      </c>
      <c r="P10" s="221">
        <f>P197</f>
        <v>0</v>
      </c>
      <c r="Q10" s="221">
        <f t="shared" si="1"/>
        <v>0</v>
      </c>
      <c r="R10" s="243">
        <f>Q10-'Quarterly Report'!J10</f>
        <v>0</v>
      </c>
      <c r="T10" s="365"/>
    </row>
    <row r="11" spans="2:20" s="4" customFormat="1" ht="15" customHeight="1" x14ac:dyDescent="0.25">
      <c r="B11" s="10" t="s">
        <v>42</v>
      </c>
      <c r="C11" s="11"/>
      <c r="D11" s="221">
        <f t="shared" ref="D11:Q11" si="2">D9-D10</f>
        <v>0</v>
      </c>
      <c r="E11" s="221">
        <f t="shared" si="2"/>
        <v>0</v>
      </c>
      <c r="F11" s="221">
        <f t="shared" si="2"/>
        <v>0</v>
      </c>
      <c r="G11" s="221">
        <f t="shared" si="2"/>
        <v>0</v>
      </c>
      <c r="H11" s="221">
        <f t="shared" si="2"/>
        <v>0</v>
      </c>
      <c r="I11" s="221">
        <f t="shared" si="2"/>
        <v>0</v>
      </c>
      <c r="J11" s="221">
        <f t="shared" si="2"/>
        <v>0</v>
      </c>
      <c r="K11" s="221">
        <f t="shared" si="2"/>
        <v>0</v>
      </c>
      <c r="L11" s="221">
        <f t="shared" si="2"/>
        <v>0</v>
      </c>
      <c r="M11" s="221">
        <f t="shared" si="2"/>
        <v>0</v>
      </c>
      <c r="N11" s="221">
        <f t="shared" si="2"/>
        <v>0</v>
      </c>
      <c r="O11" s="221">
        <f t="shared" si="2"/>
        <v>0</v>
      </c>
      <c r="P11" s="221">
        <f t="shared" si="2"/>
        <v>0</v>
      </c>
      <c r="Q11" s="221">
        <f t="shared" si="2"/>
        <v>0</v>
      </c>
      <c r="R11" s="243">
        <f>Q11-'Quarterly Report'!J11</f>
        <v>0</v>
      </c>
      <c r="T11" s="365"/>
    </row>
    <row r="12" spans="2:20" s="4" customFormat="1" ht="15" customHeight="1" x14ac:dyDescent="0.25">
      <c r="B12" s="10" t="s">
        <v>306</v>
      </c>
      <c r="C12" s="11"/>
      <c r="D12" s="355">
        <v>0</v>
      </c>
      <c r="E12" s="355">
        <v>0</v>
      </c>
      <c r="F12" s="355">
        <v>0</v>
      </c>
      <c r="G12" s="355">
        <v>0</v>
      </c>
      <c r="H12" s="355">
        <v>0</v>
      </c>
      <c r="I12" s="355">
        <v>0</v>
      </c>
      <c r="J12" s="355">
        <v>0</v>
      </c>
      <c r="K12" s="355">
        <v>0</v>
      </c>
      <c r="L12" s="355">
        <v>0</v>
      </c>
      <c r="M12" s="355">
        <v>0</v>
      </c>
      <c r="N12" s="355">
        <v>0</v>
      </c>
      <c r="O12" s="355">
        <v>0</v>
      </c>
      <c r="P12" s="355">
        <v>0</v>
      </c>
      <c r="Q12" s="221">
        <f>SUM(D12:P12)</f>
        <v>0</v>
      </c>
      <c r="R12" s="243"/>
      <c r="T12" s="365"/>
    </row>
    <row r="13" spans="2:20" s="4" customFormat="1" ht="15" customHeight="1" x14ac:dyDescent="0.25">
      <c r="B13" s="10" t="s">
        <v>307</v>
      </c>
      <c r="C13" s="11"/>
      <c r="D13" s="355">
        <v>0</v>
      </c>
      <c r="E13" s="245">
        <f>D14</f>
        <v>0</v>
      </c>
      <c r="F13" s="245">
        <f t="shared" ref="F13:P13" si="3">E14</f>
        <v>0</v>
      </c>
      <c r="G13" s="245">
        <f t="shared" si="3"/>
        <v>0</v>
      </c>
      <c r="H13" s="245">
        <f t="shared" si="3"/>
        <v>0</v>
      </c>
      <c r="I13" s="245">
        <f t="shared" si="3"/>
        <v>0</v>
      </c>
      <c r="J13" s="245">
        <f t="shared" si="3"/>
        <v>0</v>
      </c>
      <c r="K13" s="245">
        <f t="shared" si="3"/>
        <v>0</v>
      </c>
      <c r="L13" s="245">
        <f t="shared" si="3"/>
        <v>0</v>
      </c>
      <c r="M13" s="245">
        <f t="shared" si="3"/>
        <v>0</v>
      </c>
      <c r="N13" s="245">
        <f t="shared" si="3"/>
        <v>0</v>
      </c>
      <c r="O13" s="245">
        <f t="shared" si="3"/>
        <v>0</v>
      </c>
      <c r="P13" s="245">
        <f t="shared" si="3"/>
        <v>0</v>
      </c>
      <c r="Q13" s="245">
        <f>D13</f>
        <v>0</v>
      </c>
      <c r="R13" s="243"/>
      <c r="T13" s="365"/>
    </row>
    <row r="14" spans="2:20" s="4" customFormat="1" ht="15" customHeight="1" x14ac:dyDescent="0.25">
      <c r="B14" s="198" t="s">
        <v>308</v>
      </c>
      <c r="C14" s="15"/>
      <c r="D14" s="221">
        <f t="shared" ref="D14:Q14" si="4">SUM(D11:D13)</f>
        <v>0</v>
      </c>
      <c r="E14" s="221">
        <f t="shared" si="4"/>
        <v>0</v>
      </c>
      <c r="F14" s="221">
        <f t="shared" si="4"/>
        <v>0</v>
      </c>
      <c r="G14" s="221">
        <f t="shared" si="4"/>
        <v>0</v>
      </c>
      <c r="H14" s="221">
        <f t="shared" si="4"/>
        <v>0</v>
      </c>
      <c r="I14" s="221">
        <f t="shared" si="4"/>
        <v>0</v>
      </c>
      <c r="J14" s="221">
        <f t="shared" si="4"/>
        <v>0</v>
      </c>
      <c r="K14" s="221">
        <f t="shared" si="4"/>
        <v>0</v>
      </c>
      <c r="L14" s="221">
        <f t="shared" si="4"/>
        <v>0</v>
      </c>
      <c r="M14" s="221">
        <f t="shared" si="4"/>
        <v>0</v>
      </c>
      <c r="N14" s="221">
        <f t="shared" si="4"/>
        <v>0</v>
      </c>
      <c r="O14" s="221">
        <f t="shared" si="4"/>
        <v>0</v>
      </c>
      <c r="P14" s="221">
        <f t="shared" si="4"/>
        <v>0</v>
      </c>
      <c r="Q14" s="221">
        <f t="shared" si="4"/>
        <v>0</v>
      </c>
      <c r="R14" s="243"/>
      <c r="T14" s="365"/>
    </row>
    <row r="15" spans="2:20" s="4" customFormat="1" ht="9.9499999999999993" customHeight="1" x14ac:dyDescent="0.25">
      <c r="B15" s="246"/>
      <c r="C15" s="2"/>
      <c r="D15" s="2"/>
      <c r="E15" s="2"/>
      <c r="F15" s="2"/>
      <c r="G15" s="2"/>
      <c r="H15" s="2"/>
      <c r="I15" s="2"/>
      <c r="J15" s="2"/>
      <c r="K15" s="2"/>
      <c r="L15" s="2"/>
      <c r="M15" s="2"/>
      <c r="N15" s="2"/>
      <c r="O15" s="2"/>
      <c r="P15" s="2"/>
      <c r="Q15" s="2"/>
      <c r="R15" s="2"/>
      <c r="T15" s="365"/>
    </row>
    <row r="16" spans="2:20" s="250" customFormat="1" ht="45" x14ac:dyDescent="0.25">
      <c r="B16" s="247"/>
      <c r="C16" s="248"/>
      <c r="D16" s="249" t="s">
        <v>280</v>
      </c>
      <c r="E16" s="249" t="s">
        <v>279</v>
      </c>
      <c r="F16" s="249" t="s">
        <v>281</v>
      </c>
      <c r="G16" s="249" t="s">
        <v>282</v>
      </c>
      <c r="H16" s="249" t="s">
        <v>283</v>
      </c>
      <c r="I16" s="249" t="s">
        <v>284</v>
      </c>
      <c r="J16" s="249" t="s">
        <v>285</v>
      </c>
      <c r="K16" s="249" t="s">
        <v>286</v>
      </c>
      <c r="L16" s="249" t="s">
        <v>287</v>
      </c>
      <c r="M16" s="249" t="s">
        <v>288</v>
      </c>
      <c r="N16" s="249" t="s">
        <v>289</v>
      </c>
      <c r="O16" s="249" t="s">
        <v>290</v>
      </c>
      <c r="P16" s="249" t="s">
        <v>310</v>
      </c>
      <c r="Q16" s="249" t="s">
        <v>309</v>
      </c>
      <c r="R16" s="243"/>
      <c r="T16" s="365"/>
    </row>
    <row r="17" spans="2:20" s="4" customFormat="1" ht="15" customHeight="1" x14ac:dyDescent="0.25">
      <c r="B17" s="16"/>
      <c r="C17" s="17"/>
      <c r="D17" s="17"/>
      <c r="E17" s="17"/>
      <c r="F17" s="17"/>
      <c r="G17" s="17"/>
      <c r="H17" s="17"/>
      <c r="I17" s="17"/>
      <c r="J17" s="17"/>
      <c r="K17" s="17"/>
      <c r="L17" s="17"/>
      <c r="M17" s="17"/>
      <c r="N17" s="17"/>
      <c r="O17" s="17"/>
      <c r="P17" s="17"/>
      <c r="Q17" s="17"/>
      <c r="R17" s="17"/>
      <c r="T17" s="366"/>
    </row>
    <row r="18" spans="2:20" s="4" customFormat="1" ht="15" customHeight="1" x14ac:dyDescent="0.25">
      <c r="B18" s="199" t="str">
        <f>'Yearly Budget'!B18</f>
        <v>REVENUE</v>
      </c>
      <c r="C18" s="2"/>
      <c r="D18" s="19"/>
      <c r="E18" s="19"/>
      <c r="F18" s="19"/>
      <c r="G18" s="19"/>
      <c r="H18" s="19"/>
      <c r="I18" s="19"/>
      <c r="J18" s="19"/>
      <c r="K18" s="19"/>
      <c r="L18" s="19"/>
      <c r="M18" s="19"/>
      <c r="N18" s="19"/>
      <c r="O18" s="19"/>
      <c r="P18" s="19"/>
      <c r="Q18" s="19"/>
      <c r="R18" s="19"/>
      <c r="T18" s="365"/>
    </row>
    <row r="19" spans="2:20" s="4" customFormat="1" ht="15" customHeight="1" x14ac:dyDescent="0.25">
      <c r="B19" s="21" t="str">
        <f>'Yearly Budget'!B19</f>
        <v>1000 - LOCAL TAXES</v>
      </c>
      <c r="C19" s="1"/>
      <c r="D19" s="19"/>
      <c r="E19" s="19"/>
      <c r="F19" s="19"/>
      <c r="G19" s="19"/>
      <c r="H19" s="19"/>
      <c r="I19" s="19"/>
      <c r="J19" s="19"/>
      <c r="K19" s="19"/>
      <c r="L19" s="19"/>
      <c r="M19" s="19"/>
      <c r="N19" s="19"/>
      <c r="O19" s="19"/>
      <c r="P19" s="19"/>
      <c r="Q19" s="19"/>
      <c r="R19" s="19"/>
      <c r="T19" s="365"/>
    </row>
    <row r="20" spans="2:20" s="4" customFormat="1" ht="15" customHeight="1" x14ac:dyDescent="0.25">
      <c r="B20" s="23" t="str">
        <f>'Yearly Budget'!B20</f>
        <v>1100 - Local Property Tax</v>
      </c>
      <c r="C20" s="2"/>
      <c r="D20" s="356">
        <v>0</v>
      </c>
      <c r="E20" s="356">
        <v>0</v>
      </c>
      <c r="F20" s="356">
        <v>0</v>
      </c>
      <c r="G20" s="356">
        <v>0</v>
      </c>
      <c r="H20" s="356">
        <v>0</v>
      </c>
      <c r="I20" s="356">
        <v>0</v>
      </c>
      <c r="J20" s="356">
        <v>0</v>
      </c>
      <c r="K20" s="356">
        <v>0</v>
      </c>
      <c r="L20" s="356">
        <v>0</v>
      </c>
      <c r="M20" s="356">
        <v>0</v>
      </c>
      <c r="N20" s="356">
        <v>0</v>
      </c>
      <c r="O20" s="356">
        <v>0</v>
      </c>
      <c r="P20" s="356">
        <v>0</v>
      </c>
      <c r="Q20" s="233">
        <f>SUM(D20:P20)</f>
        <v>0</v>
      </c>
      <c r="R20" s="243">
        <f>Q20-'Quarterly Report'!J20</f>
        <v>0</v>
      </c>
      <c r="T20" s="365"/>
    </row>
    <row r="21" spans="2:20" s="4" customFormat="1" ht="15" customHeight="1" x14ac:dyDescent="0.25">
      <c r="B21" s="23" t="str">
        <f>'Yearly Budget'!B21</f>
        <v>1900 - Other Local Taxes</v>
      </c>
      <c r="C21" s="2"/>
      <c r="D21" s="356">
        <v>0</v>
      </c>
      <c r="E21" s="356">
        <v>0</v>
      </c>
      <c r="F21" s="356">
        <v>0</v>
      </c>
      <c r="G21" s="356">
        <v>0</v>
      </c>
      <c r="H21" s="356">
        <v>0</v>
      </c>
      <c r="I21" s="356">
        <v>0</v>
      </c>
      <c r="J21" s="356">
        <v>0</v>
      </c>
      <c r="K21" s="356">
        <v>0</v>
      </c>
      <c r="L21" s="356">
        <v>0</v>
      </c>
      <c r="M21" s="356">
        <v>0</v>
      </c>
      <c r="N21" s="356">
        <v>0</v>
      </c>
      <c r="O21" s="356">
        <v>0</v>
      </c>
      <c r="P21" s="356">
        <v>0</v>
      </c>
      <c r="Q21" s="233">
        <f>SUM(D21:P21)</f>
        <v>0</v>
      </c>
      <c r="R21" s="243">
        <f>Q21-'Quarterly Report'!J21</f>
        <v>0</v>
      </c>
      <c r="T21" s="365"/>
    </row>
    <row r="22" spans="2:20" s="4" customFormat="1" ht="15" customHeight="1" x14ac:dyDescent="0.25">
      <c r="B22" s="23" t="str">
        <f>'Yearly Budget'!B22</f>
        <v>Custom LOCAL TAXES</v>
      </c>
      <c r="C22" s="2"/>
      <c r="D22" s="356">
        <v>0</v>
      </c>
      <c r="E22" s="356">
        <v>0</v>
      </c>
      <c r="F22" s="356">
        <v>0</v>
      </c>
      <c r="G22" s="356">
        <v>0</v>
      </c>
      <c r="H22" s="356">
        <v>0</v>
      </c>
      <c r="I22" s="356">
        <v>0</v>
      </c>
      <c r="J22" s="356">
        <v>0</v>
      </c>
      <c r="K22" s="356">
        <v>0</v>
      </c>
      <c r="L22" s="356">
        <v>0</v>
      </c>
      <c r="M22" s="356">
        <v>0</v>
      </c>
      <c r="N22" s="356">
        <v>0</v>
      </c>
      <c r="O22" s="356">
        <v>0</v>
      </c>
      <c r="P22" s="356">
        <v>0</v>
      </c>
      <c r="Q22" s="233">
        <f>SUM(D22:P22)</f>
        <v>0</v>
      </c>
      <c r="R22" s="243">
        <f>Q22-'Quarterly Report'!J22</f>
        <v>0</v>
      </c>
      <c r="T22" s="365"/>
    </row>
    <row r="23" spans="2:20" s="4" customFormat="1" ht="15" customHeight="1" thickBot="1" x14ac:dyDescent="0.3">
      <c r="B23" s="21" t="str">
        <f>'Yearly Budget'!B23</f>
        <v>TOTAL LOCAL TAXES</v>
      </c>
      <c r="C23" s="2"/>
      <c r="D23" s="54">
        <f t="shared" ref="D23:Q23" si="5">SUM(D20:D22)</f>
        <v>0</v>
      </c>
      <c r="E23" s="54">
        <f t="shared" si="5"/>
        <v>0</v>
      </c>
      <c r="F23" s="54">
        <f t="shared" si="5"/>
        <v>0</v>
      </c>
      <c r="G23" s="54">
        <f t="shared" si="5"/>
        <v>0</v>
      </c>
      <c r="H23" s="54">
        <f t="shared" si="5"/>
        <v>0</v>
      </c>
      <c r="I23" s="54">
        <f t="shared" si="5"/>
        <v>0</v>
      </c>
      <c r="J23" s="54">
        <f t="shared" si="5"/>
        <v>0</v>
      </c>
      <c r="K23" s="54">
        <f t="shared" si="5"/>
        <v>0</v>
      </c>
      <c r="L23" s="54">
        <f t="shared" si="5"/>
        <v>0</v>
      </c>
      <c r="M23" s="54">
        <f t="shared" si="5"/>
        <v>0</v>
      </c>
      <c r="N23" s="54">
        <f t="shared" si="5"/>
        <v>0</v>
      </c>
      <c r="O23" s="54">
        <f t="shared" si="5"/>
        <v>0</v>
      </c>
      <c r="P23" s="54">
        <f t="shared" si="5"/>
        <v>0</v>
      </c>
      <c r="Q23" s="54">
        <f t="shared" si="5"/>
        <v>0</v>
      </c>
      <c r="R23" s="243">
        <f>Q23-'Quarterly Report'!J23</f>
        <v>0</v>
      </c>
      <c r="T23" s="365"/>
    </row>
    <row r="24" spans="2:20" s="4" customFormat="1" ht="6" customHeight="1" thickTop="1" x14ac:dyDescent="0.25">
      <c r="B24" s="23"/>
      <c r="C24" s="2"/>
      <c r="D24" s="19"/>
      <c r="E24" s="19"/>
      <c r="F24" s="19"/>
      <c r="G24" s="19"/>
      <c r="H24" s="19"/>
      <c r="I24" s="19"/>
      <c r="J24" s="19"/>
      <c r="K24" s="19"/>
      <c r="L24" s="19"/>
      <c r="M24" s="19"/>
      <c r="N24" s="19"/>
      <c r="O24" s="19"/>
      <c r="P24" s="19"/>
      <c r="Q24" s="19"/>
      <c r="R24" s="243"/>
      <c r="T24" s="365"/>
    </row>
    <row r="25" spans="2:20" s="4" customFormat="1" ht="15" customHeight="1" x14ac:dyDescent="0.25">
      <c r="B25" s="21" t="str">
        <f>'Yearly Budget'!B25</f>
        <v>2000 - LOCAL SUPPORT - NON-TAX</v>
      </c>
      <c r="C25" s="2"/>
      <c r="D25" s="19"/>
      <c r="E25" s="19"/>
      <c r="F25" s="19"/>
      <c r="G25" s="19"/>
      <c r="H25" s="19"/>
      <c r="I25" s="19"/>
      <c r="J25" s="19"/>
      <c r="K25" s="19"/>
      <c r="L25" s="19"/>
      <c r="M25" s="19"/>
      <c r="N25" s="19"/>
      <c r="O25" s="19"/>
      <c r="P25" s="19"/>
      <c r="Q25" s="19"/>
      <c r="R25" s="243"/>
      <c r="T25" s="365"/>
    </row>
    <row r="26" spans="2:20" s="4" customFormat="1" ht="15" customHeight="1" x14ac:dyDescent="0.25">
      <c r="B26" s="23" t="str">
        <f>'Yearly Budget'!B26</f>
        <v xml:space="preserve">2200 - Sale Of Goods, Supplies, &amp; Services - Unassigned </v>
      </c>
      <c r="C26" s="2"/>
      <c r="D26" s="357">
        <v>0</v>
      </c>
      <c r="E26" s="357">
        <v>0</v>
      </c>
      <c r="F26" s="357">
        <v>0</v>
      </c>
      <c r="G26" s="357">
        <v>0</v>
      </c>
      <c r="H26" s="357">
        <v>0</v>
      </c>
      <c r="I26" s="357">
        <v>0</v>
      </c>
      <c r="J26" s="357">
        <v>0</v>
      </c>
      <c r="K26" s="357">
        <v>0</v>
      </c>
      <c r="L26" s="357">
        <v>0</v>
      </c>
      <c r="M26" s="357">
        <v>0</v>
      </c>
      <c r="N26" s="357">
        <v>0</v>
      </c>
      <c r="O26" s="357">
        <v>0</v>
      </c>
      <c r="P26" s="357">
        <v>0</v>
      </c>
      <c r="Q26" s="251">
        <f>SUM(D26:P26)</f>
        <v>0</v>
      </c>
      <c r="R26" s="243">
        <f>Q26-'Quarterly Report'!J26</f>
        <v>0</v>
      </c>
      <c r="T26" s="365"/>
    </row>
    <row r="27" spans="2:20" s="4" customFormat="1" ht="15" customHeight="1" x14ac:dyDescent="0.25">
      <c r="B27" s="23" t="str">
        <f>'Yearly Budget'!B27</f>
        <v xml:space="preserve">2500 - Gifts Grants, and Donations (Local)   </v>
      </c>
      <c r="C27" s="2"/>
      <c r="D27" s="357">
        <v>0</v>
      </c>
      <c r="E27" s="357">
        <v>0</v>
      </c>
      <c r="F27" s="357">
        <v>0</v>
      </c>
      <c r="G27" s="357">
        <v>0</v>
      </c>
      <c r="H27" s="357">
        <v>0</v>
      </c>
      <c r="I27" s="357">
        <v>0</v>
      </c>
      <c r="J27" s="357">
        <v>0</v>
      </c>
      <c r="K27" s="357">
        <v>0</v>
      </c>
      <c r="L27" s="357">
        <v>0</v>
      </c>
      <c r="M27" s="357">
        <v>0</v>
      </c>
      <c r="N27" s="357">
        <v>0</v>
      </c>
      <c r="O27" s="357">
        <v>0</v>
      </c>
      <c r="P27" s="357">
        <v>0</v>
      </c>
      <c r="Q27" s="251">
        <f>SUM(D27:P27)</f>
        <v>0</v>
      </c>
      <c r="R27" s="243">
        <f>Q27-'Quarterly Report'!J27</f>
        <v>0</v>
      </c>
      <c r="T27" s="365"/>
    </row>
    <row r="28" spans="2:20" s="4" customFormat="1" ht="15" customHeight="1" x14ac:dyDescent="0.25">
      <c r="B28" s="23" t="str">
        <f>'Yearly Budget'!B28</f>
        <v>Custom LOCAL SUPPORT - NON-TAX</v>
      </c>
      <c r="C28" s="2"/>
      <c r="D28" s="357">
        <v>0</v>
      </c>
      <c r="E28" s="357">
        <v>0</v>
      </c>
      <c r="F28" s="357">
        <v>0</v>
      </c>
      <c r="G28" s="357">
        <v>0</v>
      </c>
      <c r="H28" s="357">
        <v>0</v>
      </c>
      <c r="I28" s="357">
        <v>0</v>
      </c>
      <c r="J28" s="357">
        <v>0</v>
      </c>
      <c r="K28" s="357">
        <v>0</v>
      </c>
      <c r="L28" s="357">
        <v>0</v>
      </c>
      <c r="M28" s="357">
        <v>0</v>
      </c>
      <c r="N28" s="357">
        <v>0</v>
      </c>
      <c r="O28" s="357">
        <v>0</v>
      </c>
      <c r="P28" s="357">
        <v>0</v>
      </c>
      <c r="Q28" s="251">
        <f>SUM(D28:P28)</f>
        <v>0</v>
      </c>
      <c r="R28" s="243">
        <f>Q28-'Quarterly Report'!J28</f>
        <v>0</v>
      </c>
      <c r="T28" s="365"/>
    </row>
    <row r="29" spans="2:20" s="4" customFormat="1" ht="15" customHeight="1" thickBot="1" x14ac:dyDescent="0.3">
      <c r="B29" s="21" t="str">
        <f>'Yearly Budget'!B29</f>
        <v>TOTAL LOCAL SUPPORT - NON-TAX</v>
      </c>
      <c r="C29" s="2"/>
      <c r="D29" s="54">
        <f t="shared" ref="D29:Q29" si="6">SUM(D26:D28)</f>
        <v>0</v>
      </c>
      <c r="E29" s="54">
        <f t="shared" si="6"/>
        <v>0</v>
      </c>
      <c r="F29" s="54">
        <f t="shared" si="6"/>
        <v>0</v>
      </c>
      <c r="G29" s="54">
        <f t="shared" si="6"/>
        <v>0</v>
      </c>
      <c r="H29" s="54">
        <f t="shared" si="6"/>
        <v>0</v>
      </c>
      <c r="I29" s="54">
        <f t="shared" si="6"/>
        <v>0</v>
      </c>
      <c r="J29" s="54">
        <f t="shared" si="6"/>
        <v>0</v>
      </c>
      <c r="K29" s="54">
        <f t="shared" si="6"/>
        <v>0</v>
      </c>
      <c r="L29" s="54">
        <f t="shared" si="6"/>
        <v>0</v>
      </c>
      <c r="M29" s="54">
        <f t="shared" si="6"/>
        <v>0</v>
      </c>
      <c r="N29" s="54">
        <f t="shared" si="6"/>
        <v>0</v>
      </c>
      <c r="O29" s="54">
        <f t="shared" si="6"/>
        <v>0</v>
      </c>
      <c r="P29" s="54">
        <f t="shared" si="6"/>
        <v>0</v>
      </c>
      <c r="Q29" s="54">
        <f t="shared" si="6"/>
        <v>0</v>
      </c>
      <c r="R29" s="243">
        <f>Q29-'Quarterly Report'!J29</f>
        <v>0</v>
      </c>
      <c r="T29" s="365"/>
    </row>
    <row r="30" spans="2:20" s="4" customFormat="1" ht="6" customHeight="1" thickTop="1" x14ac:dyDescent="0.25">
      <c r="B30" s="23"/>
      <c r="C30" s="2"/>
      <c r="D30" s="19"/>
      <c r="E30" s="19"/>
      <c r="F30" s="19"/>
      <c r="G30" s="19"/>
      <c r="H30" s="19"/>
      <c r="I30" s="19"/>
      <c r="J30" s="19"/>
      <c r="K30" s="19"/>
      <c r="L30" s="19"/>
      <c r="M30" s="19"/>
      <c r="N30" s="19"/>
      <c r="O30" s="19"/>
      <c r="P30" s="19"/>
      <c r="Q30" s="19"/>
      <c r="R30" s="243"/>
      <c r="T30" s="365"/>
    </row>
    <row r="31" spans="2:20" s="4" customFormat="1" ht="15" customHeight="1" x14ac:dyDescent="0.25">
      <c r="B31" s="21" t="str">
        <f>'Yearly Budget'!B31</f>
        <v>3000 - STATE REVENUE - GENERAL PURPOSE</v>
      </c>
      <c r="C31" s="2"/>
      <c r="D31" s="19"/>
      <c r="E31" s="19"/>
      <c r="F31" s="19"/>
      <c r="G31" s="19"/>
      <c r="H31" s="19"/>
      <c r="I31" s="19"/>
      <c r="J31" s="19"/>
      <c r="K31" s="19"/>
      <c r="L31" s="19"/>
      <c r="M31" s="19"/>
      <c r="N31" s="19"/>
      <c r="O31" s="19"/>
      <c r="P31" s="19"/>
      <c r="Q31" s="19"/>
      <c r="R31" s="243"/>
      <c r="T31" s="365"/>
    </row>
    <row r="32" spans="2:20" s="4" customFormat="1" ht="15" customHeight="1" x14ac:dyDescent="0.25">
      <c r="B32" s="23" t="str">
        <f>'Yearly Budget'!B32</f>
        <v xml:space="preserve">3100 - Apportionment   </v>
      </c>
      <c r="C32" s="2"/>
      <c r="D32" s="357">
        <v>0</v>
      </c>
      <c r="E32" s="357">
        <v>0</v>
      </c>
      <c r="F32" s="357">
        <v>0</v>
      </c>
      <c r="G32" s="357">
        <v>0</v>
      </c>
      <c r="H32" s="357">
        <v>0</v>
      </c>
      <c r="I32" s="357">
        <v>0</v>
      </c>
      <c r="J32" s="357">
        <v>0</v>
      </c>
      <c r="K32" s="357">
        <v>0</v>
      </c>
      <c r="L32" s="357">
        <v>0</v>
      </c>
      <c r="M32" s="357">
        <v>0</v>
      </c>
      <c r="N32" s="357">
        <v>0</v>
      </c>
      <c r="O32" s="357">
        <v>0</v>
      </c>
      <c r="P32" s="357">
        <v>0</v>
      </c>
      <c r="Q32" s="251">
        <f>SUM(D32:P32)</f>
        <v>0</v>
      </c>
      <c r="R32" s="243">
        <f>Q32-'Quarterly Report'!J32</f>
        <v>0</v>
      </c>
      <c r="T32" s="365"/>
    </row>
    <row r="33" spans="2:20" s="4" customFormat="1" ht="15" customHeight="1" x14ac:dyDescent="0.25">
      <c r="B33" s="23" t="str">
        <f>'Yearly Budget'!B33</f>
        <v xml:space="preserve">3121 - Special Education - General Apportionment  </v>
      </c>
      <c r="C33" s="2"/>
      <c r="D33" s="357">
        <v>0</v>
      </c>
      <c r="E33" s="357">
        <v>0</v>
      </c>
      <c r="F33" s="357">
        <v>0</v>
      </c>
      <c r="G33" s="357">
        <v>0</v>
      </c>
      <c r="H33" s="357">
        <v>0</v>
      </c>
      <c r="I33" s="357">
        <v>0</v>
      </c>
      <c r="J33" s="357">
        <v>0</v>
      </c>
      <c r="K33" s="357">
        <v>0</v>
      </c>
      <c r="L33" s="357">
        <v>0</v>
      </c>
      <c r="M33" s="357">
        <v>0</v>
      </c>
      <c r="N33" s="357">
        <v>0</v>
      </c>
      <c r="O33" s="357">
        <v>0</v>
      </c>
      <c r="P33" s="357">
        <v>0</v>
      </c>
      <c r="Q33" s="251">
        <f>SUM(D33:P33)</f>
        <v>0</v>
      </c>
      <c r="R33" s="243">
        <f>Q33-'Quarterly Report'!J33</f>
        <v>0</v>
      </c>
      <c r="T33" s="365"/>
    </row>
    <row r="34" spans="2:20" s="4" customFormat="1" ht="15" customHeight="1" x14ac:dyDescent="0.25">
      <c r="B34" s="23" t="str">
        <f>'Yearly Budget'!B34</f>
        <v>Custom STATE REVENUE - GENERAL PURPOSE</v>
      </c>
      <c r="C34" s="2"/>
      <c r="D34" s="357">
        <v>0</v>
      </c>
      <c r="E34" s="357">
        <v>0</v>
      </c>
      <c r="F34" s="357">
        <v>0</v>
      </c>
      <c r="G34" s="357">
        <v>0</v>
      </c>
      <c r="H34" s="357">
        <v>0</v>
      </c>
      <c r="I34" s="357">
        <v>0</v>
      </c>
      <c r="J34" s="357">
        <v>0</v>
      </c>
      <c r="K34" s="357">
        <v>0</v>
      </c>
      <c r="L34" s="357">
        <v>0</v>
      </c>
      <c r="M34" s="357">
        <v>0</v>
      </c>
      <c r="N34" s="357">
        <v>0</v>
      </c>
      <c r="O34" s="357">
        <v>0</v>
      </c>
      <c r="P34" s="357">
        <v>0</v>
      </c>
      <c r="Q34" s="251">
        <f>SUM(D34:P34)</f>
        <v>0</v>
      </c>
      <c r="R34" s="243">
        <f>Q34-'Quarterly Report'!J34</f>
        <v>0</v>
      </c>
      <c r="T34" s="365"/>
    </row>
    <row r="35" spans="2:20" s="4" customFormat="1" ht="15" customHeight="1" thickBot="1" x14ac:dyDescent="0.3">
      <c r="B35" s="21" t="str">
        <f>'Yearly Budget'!B35</f>
        <v>TOTAL STATE REVENUE - GENERAL PURPOSE</v>
      </c>
      <c r="C35" s="2"/>
      <c r="D35" s="54">
        <f>SUM(D32:D34)</f>
        <v>0</v>
      </c>
      <c r="E35" s="54">
        <f>SUM(E32:E34)</f>
        <v>0</v>
      </c>
      <c r="F35" s="54">
        <f t="shared" ref="F35:Q35" si="7">SUM(F32:F34)</f>
        <v>0</v>
      </c>
      <c r="G35" s="54">
        <f t="shared" si="7"/>
        <v>0</v>
      </c>
      <c r="H35" s="54">
        <f t="shared" si="7"/>
        <v>0</v>
      </c>
      <c r="I35" s="54">
        <f t="shared" si="7"/>
        <v>0</v>
      </c>
      <c r="J35" s="54">
        <f t="shared" si="7"/>
        <v>0</v>
      </c>
      <c r="K35" s="54">
        <f t="shared" si="7"/>
        <v>0</v>
      </c>
      <c r="L35" s="54">
        <f t="shared" si="7"/>
        <v>0</v>
      </c>
      <c r="M35" s="54">
        <f t="shared" si="7"/>
        <v>0</v>
      </c>
      <c r="N35" s="54">
        <f t="shared" si="7"/>
        <v>0</v>
      </c>
      <c r="O35" s="54">
        <f t="shared" si="7"/>
        <v>0</v>
      </c>
      <c r="P35" s="54">
        <f t="shared" si="7"/>
        <v>0</v>
      </c>
      <c r="Q35" s="54">
        <f t="shared" si="7"/>
        <v>0</v>
      </c>
      <c r="R35" s="243">
        <f>Q35-'Quarterly Report'!J35</f>
        <v>0</v>
      </c>
      <c r="T35" s="365"/>
    </row>
    <row r="36" spans="2:20" s="4" customFormat="1" ht="6" customHeight="1" thickTop="1" x14ac:dyDescent="0.25">
      <c r="B36" s="23"/>
      <c r="C36" s="2"/>
      <c r="D36" s="19"/>
      <c r="E36" s="19"/>
      <c r="F36" s="19"/>
      <c r="G36" s="19"/>
      <c r="H36" s="19"/>
      <c r="I36" s="19"/>
      <c r="J36" s="19"/>
      <c r="K36" s="19"/>
      <c r="L36" s="19"/>
      <c r="M36" s="19"/>
      <c r="N36" s="19"/>
      <c r="O36" s="19"/>
      <c r="P36" s="19"/>
      <c r="Q36" s="19"/>
      <c r="R36" s="243"/>
      <c r="T36" s="365"/>
    </row>
    <row r="37" spans="2:20" s="4" customFormat="1" ht="15" customHeight="1" x14ac:dyDescent="0.25">
      <c r="B37" s="21" t="str">
        <f>'Yearly Budget'!B37</f>
        <v>4000 - STATE REVENUE - SPECIAL PURPOSE</v>
      </c>
      <c r="C37" s="2"/>
      <c r="D37" s="19"/>
      <c r="E37" s="19"/>
      <c r="F37" s="19"/>
      <c r="G37" s="19"/>
      <c r="H37" s="19"/>
      <c r="I37" s="19"/>
      <c r="J37" s="19"/>
      <c r="K37" s="19"/>
      <c r="L37" s="19"/>
      <c r="M37" s="19"/>
      <c r="N37" s="19"/>
      <c r="O37" s="19"/>
      <c r="P37" s="19"/>
      <c r="Q37" s="19"/>
      <c r="R37" s="243"/>
      <c r="T37" s="365"/>
    </row>
    <row r="38" spans="2:20" s="4" customFormat="1" ht="15" customHeight="1" x14ac:dyDescent="0.25">
      <c r="B38" s="23" t="str">
        <f>'Yearly Budget'!B38</f>
        <v xml:space="preserve">4121 - Special Education - State   </v>
      </c>
      <c r="C38" s="2"/>
      <c r="D38" s="357">
        <v>0</v>
      </c>
      <c r="E38" s="357">
        <v>0</v>
      </c>
      <c r="F38" s="357">
        <v>0</v>
      </c>
      <c r="G38" s="357">
        <v>0</v>
      </c>
      <c r="H38" s="357">
        <v>0</v>
      </c>
      <c r="I38" s="357">
        <v>0</v>
      </c>
      <c r="J38" s="357">
        <v>0</v>
      </c>
      <c r="K38" s="357">
        <v>0</v>
      </c>
      <c r="L38" s="357">
        <v>0</v>
      </c>
      <c r="M38" s="357">
        <v>0</v>
      </c>
      <c r="N38" s="357">
        <v>0</v>
      </c>
      <c r="O38" s="357">
        <v>0</v>
      </c>
      <c r="P38" s="357">
        <v>0</v>
      </c>
      <c r="Q38" s="251">
        <f t="shared" ref="Q38:Q44" si="8">SUM(D38:P38)</f>
        <v>0</v>
      </c>
      <c r="R38" s="243">
        <f>Q38-'Quarterly Report'!J38</f>
        <v>0</v>
      </c>
      <c r="T38" s="365"/>
    </row>
    <row r="39" spans="2:20" s="4" customFormat="1" ht="15" customHeight="1" x14ac:dyDescent="0.25">
      <c r="B39" s="23" t="str">
        <f>'Yearly Budget'!B39</f>
        <v xml:space="preserve">4155 - Learning Assistance   </v>
      </c>
      <c r="C39" s="2"/>
      <c r="D39" s="357">
        <v>0</v>
      </c>
      <c r="E39" s="357">
        <v>0</v>
      </c>
      <c r="F39" s="357">
        <v>0</v>
      </c>
      <c r="G39" s="357">
        <v>0</v>
      </c>
      <c r="H39" s="357">
        <v>0</v>
      </c>
      <c r="I39" s="357">
        <v>0</v>
      </c>
      <c r="J39" s="357">
        <v>0</v>
      </c>
      <c r="K39" s="357">
        <v>0</v>
      </c>
      <c r="L39" s="357">
        <v>0</v>
      </c>
      <c r="M39" s="357">
        <v>0</v>
      </c>
      <c r="N39" s="357">
        <v>0</v>
      </c>
      <c r="O39" s="357">
        <v>0</v>
      </c>
      <c r="P39" s="357">
        <v>0</v>
      </c>
      <c r="Q39" s="251">
        <f t="shared" si="8"/>
        <v>0</v>
      </c>
      <c r="R39" s="243">
        <f>Q39-'Quarterly Report'!J39</f>
        <v>0</v>
      </c>
      <c r="T39" s="365"/>
    </row>
    <row r="40" spans="2:20" s="4" customFormat="1" ht="15" customHeight="1" x14ac:dyDescent="0.25">
      <c r="B40" s="23" t="str">
        <f>'Yearly Budget'!B40</f>
        <v>4165 - Transitional Bilingual</v>
      </c>
      <c r="C40" s="2"/>
      <c r="D40" s="357">
        <v>0</v>
      </c>
      <c r="E40" s="357">
        <v>0</v>
      </c>
      <c r="F40" s="357">
        <v>0</v>
      </c>
      <c r="G40" s="357">
        <v>0</v>
      </c>
      <c r="H40" s="357">
        <v>0</v>
      </c>
      <c r="I40" s="357">
        <v>0</v>
      </c>
      <c r="J40" s="357">
        <v>0</v>
      </c>
      <c r="K40" s="357">
        <v>0</v>
      </c>
      <c r="L40" s="357">
        <v>0</v>
      </c>
      <c r="M40" s="357">
        <v>0</v>
      </c>
      <c r="N40" s="357">
        <v>0</v>
      </c>
      <c r="O40" s="357">
        <v>0</v>
      </c>
      <c r="P40" s="357">
        <v>0</v>
      </c>
      <c r="Q40" s="251">
        <f t="shared" si="8"/>
        <v>0</v>
      </c>
      <c r="R40" s="243">
        <f>Q40-'Quarterly Report'!J40</f>
        <v>0</v>
      </c>
      <c r="T40" s="365"/>
    </row>
    <row r="41" spans="2:20" s="4" customFormat="1" ht="15" customHeight="1" x14ac:dyDescent="0.25">
      <c r="B41" s="23" t="str">
        <f>'Yearly Budget'!B41</f>
        <v xml:space="preserve">4174 - Highly Capable      </v>
      </c>
      <c r="C41" s="2"/>
      <c r="D41" s="357">
        <v>0</v>
      </c>
      <c r="E41" s="357">
        <v>0</v>
      </c>
      <c r="F41" s="357">
        <v>0</v>
      </c>
      <c r="G41" s="357">
        <v>0</v>
      </c>
      <c r="H41" s="357">
        <v>0</v>
      </c>
      <c r="I41" s="357">
        <v>0</v>
      </c>
      <c r="J41" s="357">
        <v>0</v>
      </c>
      <c r="K41" s="357">
        <v>0</v>
      </c>
      <c r="L41" s="357">
        <v>0</v>
      </c>
      <c r="M41" s="357">
        <v>0</v>
      </c>
      <c r="N41" s="357">
        <v>0</v>
      </c>
      <c r="O41" s="357">
        <v>0</v>
      </c>
      <c r="P41" s="357">
        <v>0</v>
      </c>
      <c r="Q41" s="251">
        <f t="shared" si="8"/>
        <v>0</v>
      </c>
      <c r="R41" s="243">
        <f>Q41-'Quarterly Report'!J41</f>
        <v>0</v>
      </c>
      <c r="T41" s="365"/>
    </row>
    <row r="42" spans="2:20" s="4" customFormat="1" ht="15" customHeight="1" x14ac:dyDescent="0.25">
      <c r="B42" s="23" t="str">
        <f>'Yearly Budget'!B42</f>
        <v xml:space="preserve">4198 - School Food Service      </v>
      </c>
      <c r="C42" s="2"/>
      <c r="D42" s="357">
        <v>0</v>
      </c>
      <c r="E42" s="357">
        <v>0</v>
      </c>
      <c r="F42" s="357">
        <v>0</v>
      </c>
      <c r="G42" s="357">
        <v>0</v>
      </c>
      <c r="H42" s="357">
        <v>0</v>
      </c>
      <c r="I42" s="357">
        <v>0</v>
      </c>
      <c r="J42" s="357">
        <v>0</v>
      </c>
      <c r="K42" s="357">
        <v>0</v>
      </c>
      <c r="L42" s="357">
        <v>0</v>
      </c>
      <c r="M42" s="357">
        <v>0</v>
      </c>
      <c r="N42" s="357">
        <v>0</v>
      </c>
      <c r="O42" s="357">
        <v>0</v>
      </c>
      <c r="P42" s="357">
        <v>0</v>
      </c>
      <c r="Q42" s="251">
        <f t="shared" ref="Q42:Q43" si="9">SUM(D42:P42)</f>
        <v>0</v>
      </c>
      <c r="R42" s="243">
        <f>Q42-'Quarterly Report'!J42</f>
        <v>0</v>
      </c>
      <c r="T42" s="365"/>
    </row>
    <row r="43" spans="2:20" s="4" customFormat="1" ht="15" customHeight="1" x14ac:dyDescent="0.25">
      <c r="B43" s="23" t="str">
        <f>'Yearly Budget'!B43</f>
        <v>4199 - Transportation - Operations</v>
      </c>
      <c r="C43" s="2"/>
      <c r="D43" s="357">
        <v>0</v>
      </c>
      <c r="E43" s="357">
        <v>0</v>
      </c>
      <c r="F43" s="357">
        <v>0</v>
      </c>
      <c r="G43" s="357">
        <v>0</v>
      </c>
      <c r="H43" s="357">
        <v>0</v>
      </c>
      <c r="I43" s="357">
        <v>0</v>
      </c>
      <c r="J43" s="357">
        <v>0</v>
      </c>
      <c r="K43" s="357">
        <v>0</v>
      </c>
      <c r="L43" s="357">
        <v>0</v>
      </c>
      <c r="M43" s="357">
        <v>0</v>
      </c>
      <c r="N43" s="357">
        <v>0</v>
      </c>
      <c r="O43" s="357">
        <v>0</v>
      </c>
      <c r="P43" s="357">
        <v>0</v>
      </c>
      <c r="Q43" s="251">
        <f t="shared" si="9"/>
        <v>0</v>
      </c>
      <c r="R43" s="243">
        <f>Q43-'Quarterly Report'!J43</f>
        <v>0</v>
      </c>
      <c r="T43" s="365"/>
    </row>
    <row r="44" spans="2:20" s="4" customFormat="1" ht="15" customHeight="1" x14ac:dyDescent="0.25">
      <c r="B44" s="23" t="str">
        <f>'Yearly Budget'!B44</f>
        <v>Custom STATE REVENUE - SPECIAL PURPOSE</v>
      </c>
      <c r="C44" s="2"/>
      <c r="D44" s="357">
        <v>0</v>
      </c>
      <c r="E44" s="357">
        <v>0</v>
      </c>
      <c r="F44" s="357">
        <v>0</v>
      </c>
      <c r="G44" s="357">
        <v>0</v>
      </c>
      <c r="H44" s="357">
        <v>0</v>
      </c>
      <c r="I44" s="357">
        <v>0</v>
      </c>
      <c r="J44" s="357">
        <v>0</v>
      </c>
      <c r="K44" s="357">
        <v>0</v>
      </c>
      <c r="L44" s="357">
        <v>0</v>
      </c>
      <c r="M44" s="357">
        <v>0</v>
      </c>
      <c r="N44" s="357">
        <v>0</v>
      </c>
      <c r="O44" s="357">
        <v>0</v>
      </c>
      <c r="P44" s="357">
        <v>0</v>
      </c>
      <c r="Q44" s="251">
        <f t="shared" si="8"/>
        <v>0</v>
      </c>
      <c r="R44" s="243">
        <f>Q44-'Quarterly Report'!J44</f>
        <v>0</v>
      </c>
      <c r="T44" s="365"/>
    </row>
    <row r="45" spans="2:20" s="4" customFormat="1" ht="15" customHeight="1" thickBot="1" x14ac:dyDescent="0.3">
      <c r="B45" s="21" t="str">
        <f>'Yearly Budget'!B45</f>
        <v>TOTAL STATE REVENUE - SPECIAL PURPOSE</v>
      </c>
      <c r="C45" s="2"/>
      <c r="D45" s="54">
        <f t="shared" ref="D45:Q45" si="10">SUM(D38:D44)</f>
        <v>0</v>
      </c>
      <c r="E45" s="54">
        <f t="shared" si="10"/>
        <v>0</v>
      </c>
      <c r="F45" s="54">
        <f t="shared" si="10"/>
        <v>0</v>
      </c>
      <c r="G45" s="54">
        <f t="shared" si="10"/>
        <v>0</v>
      </c>
      <c r="H45" s="54">
        <f t="shared" si="10"/>
        <v>0</v>
      </c>
      <c r="I45" s="54">
        <f t="shared" si="10"/>
        <v>0</v>
      </c>
      <c r="J45" s="54">
        <f t="shared" si="10"/>
        <v>0</v>
      </c>
      <c r="K45" s="54">
        <f t="shared" si="10"/>
        <v>0</v>
      </c>
      <c r="L45" s="54">
        <f t="shared" si="10"/>
        <v>0</v>
      </c>
      <c r="M45" s="54">
        <f t="shared" si="10"/>
        <v>0</v>
      </c>
      <c r="N45" s="54">
        <f t="shared" si="10"/>
        <v>0</v>
      </c>
      <c r="O45" s="54">
        <f t="shared" si="10"/>
        <v>0</v>
      </c>
      <c r="P45" s="54">
        <f t="shared" si="10"/>
        <v>0</v>
      </c>
      <c r="Q45" s="54">
        <f t="shared" si="10"/>
        <v>0</v>
      </c>
      <c r="R45" s="243">
        <f>Q45-'Quarterly Report'!J45</f>
        <v>0</v>
      </c>
      <c r="T45" s="365"/>
    </row>
    <row r="46" spans="2:20" s="4" customFormat="1" ht="6" customHeight="1" thickTop="1" x14ac:dyDescent="0.25">
      <c r="B46" s="23"/>
      <c r="C46" s="2"/>
      <c r="D46" s="19"/>
      <c r="E46" s="19"/>
      <c r="F46" s="19"/>
      <c r="G46" s="19"/>
      <c r="H46" s="19"/>
      <c r="I46" s="19"/>
      <c r="J46" s="19"/>
      <c r="K46" s="19"/>
      <c r="L46" s="19"/>
      <c r="M46" s="19"/>
      <c r="N46" s="19"/>
      <c r="O46" s="19"/>
      <c r="P46" s="19"/>
      <c r="Q46" s="19"/>
      <c r="R46" s="243"/>
      <c r="T46" s="365"/>
    </row>
    <row r="47" spans="2:20" s="4" customFormat="1" ht="15" customHeight="1" x14ac:dyDescent="0.25">
      <c r="B47" s="21" t="str">
        <f>'Yearly Budget'!B47</f>
        <v>5000 - FEDERAL REVENUE - GENERAL PURPOSE</v>
      </c>
      <c r="C47" s="2"/>
      <c r="D47" s="19"/>
      <c r="E47" s="19"/>
      <c r="F47" s="19"/>
      <c r="G47" s="19"/>
      <c r="H47" s="19"/>
      <c r="I47" s="19"/>
      <c r="J47" s="19"/>
      <c r="K47" s="19"/>
      <c r="L47" s="19"/>
      <c r="M47" s="19"/>
      <c r="N47" s="19"/>
      <c r="O47" s="19"/>
      <c r="P47" s="19"/>
      <c r="Q47" s="19"/>
      <c r="R47" s="243"/>
      <c r="T47" s="365"/>
    </row>
    <row r="48" spans="2:20" s="4" customFormat="1" ht="15" customHeight="1" x14ac:dyDescent="0.25">
      <c r="B48" s="23" t="str">
        <f>'Yearly Budget'!B48</f>
        <v xml:space="preserve">5200 - General Purpose Direct Fed. Grants - Unassigned  </v>
      </c>
      <c r="C48" s="2"/>
      <c r="D48" s="357">
        <v>0</v>
      </c>
      <c r="E48" s="357">
        <v>0</v>
      </c>
      <c r="F48" s="357">
        <v>0</v>
      </c>
      <c r="G48" s="357">
        <v>0</v>
      </c>
      <c r="H48" s="357">
        <v>0</v>
      </c>
      <c r="I48" s="357">
        <v>0</v>
      </c>
      <c r="J48" s="357">
        <v>0</v>
      </c>
      <c r="K48" s="357">
        <v>0</v>
      </c>
      <c r="L48" s="357">
        <v>0</v>
      </c>
      <c r="M48" s="357">
        <v>0</v>
      </c>
      <c r="N48" s="357">
        <v>0</v>
      </c>
      <c r="O48" s="357">
        <v>0</v>
      </c>
      <c r="P48" s="357">
        <v>0</v>
      </c>
      <c r="Q48" s="251">
        <f t="shared" ref="Q48:Q53" si="11">SUM(D48:P48)</f>
        <v>0</v>
      </c>
      <c r="R48" s="243">
        <f>Q48-'Quarterly Report'!J48</f>
        <v>0</v>
      </c>
      <c r="T48" s="365"/>
    </row>
    <row r="49" spans="2:20" s="4" customFormat="1" ht="15" customHeight="1" x14ac:dyDescent="0.25">
      <c r="B49" s="25" t="str">
        <f>'Yearly Budget'!B49</f>
        <v>Title I</v>
      </c>
      <c r="C49" s="2"/>
      <c r="D49" s="357">
        <v>0</v>
      </c>
      <c r="E49" s="357">
        <v>0</v>
      </c>
      <c r="F49" s="357">
        <v>0</v>
      </c>
      <c r="G49" s="357">
        <v>0</v>
      </c>
      <c r="H49" s="357">
        <v>0</v>
      </c>
      <c r="I49" s="357">
        <v>0</v>
      </c>
      <c r="J49" s="357">
        <v>0</v>
      </c>
      <c r="K49" s="357">
        <v>0</v>
      </c>
      <c r="L49" s="357">
        <v>0</v>
      </c>
      <c r="M49" s="357">
        <v>0</v>
      </c>
      <c r="N49" s="357">
        <v>0</v>
      </c>
      <c r="O49" s="357">
        <v>0</v>
      </c>
      <c r="P49" s="357">
        <v>0</v>
      </c>
      <c r="Q49" s="251">
        <f t="shared" si="11"/>
        <v>0</v>
      </c>
      <c r="R49" s="243">
        <f>Q49-'Quarterly Report'!J49</f>
        <v>0</v>
      </c>
      <c r="T49" s="365"/>
    </row>
    <row r="50" spans="2:20" s="4" customFormat="1" ht="15" customHeight="1" x14ac:dyDescent="0.25">
      <c r="B50" s="25" t="str">
        <f>'Yearly Budget'!B50</f>
        <v>Title II</v>
      </c>
      <c r="C50" s="2"/>
      <c r="D50" s="357">
        <v>0</v>
      </c>
      <c r="E50" s="357">
        <v>0</v>
      </c>
      <c r="F50" s="357">
        <v>0</v>
      </c>
      <c r="G50" s="357">
        <v>0</v>
      </c>
      <c r="H50" s="357">
        <v>0</v>
      </c>
      <c r="I50" s="357">
        <v>0</v>
      </c>
      <c r="J50" s="357">
        <v>0</v>
      </c>
      <c r="K50" s="357">
        <v>0</v>
      </c>
      <c r="L50" s="357">
        <v>0</v>
      </c>
      <c r="M50" s="357">
        <v>0</v>
      </c>
      <c r="N50" s="357">
        <v>0</v>
      </c>
      <c r="O50" s="357">
        <v>0</v>
      </c>
      <c r="P50" s="357">
        <v>0</v>
      </c>
      <c r="Q50" s="251">
        <f t="shared" si="11"/>
        <v>0</v>
      </c>
      <c r="R50" s="243">
        <f>Q50-'Quarterly Report'!J50</f>
        <v>0</v>
      </c>
      <c r="T50" s="365"/>
    </row>
    <row r="51" spans="2:20" s="4" customFormat="1" ht="15" customHeight="1" x14ac:dyDescent="0.25">
      <c r="B51" s="25" t="str">
        <f>'Yearly Budget'!B51</f>
        <v>Title III</v>
      </c>
      <c r="C51" s="2"/>
      <c r="D51" s="357">
        <v>0</v>
      </c>
      <c r="E51" s="357">
        <v>0</v>
      </c>
      <c r="F51" s="357">
        <v>0</v>
      </c>
      <c r="G51" s="357">
        <v>0</v>
      </c>
      <c r="H51" s="357">
        <v>0</v>
      </c>
      <c r="I51" s="357">
        <v>0</v>
      </c>
      <c r="J51" s="357">
        <v>0</v>
      </c>
      <c r="K51" s="357">
        <v>0</v>
      </c>
      <c r="L51" s="357">
        <v>0</v>
      </c>
      <c r="M51" s="357">
        <v>0</v>
      </c>
      <c r="N51" s="357">
        <v>0</v>
      </c>
      <c r="O51" s="357">
        <v>0</v>
      </c>
      <c r="P51" s="357">
        <v>0</v>
      </c>
      <c r="Q51" s="251">
        <f t="shared" si="11"/>
        <v>0</v>
      </c>
      <c r="R51" s="243">
        <f>Q51-'Quarterly Report'!J51</f>
        <v>0</v>
      </c>
      <c r="T51" s="365"/>
    </row>
    <row r="52" spans="2:20" s="4" customFormat="1" ht="15" customHeight="1" x14ac:dyDescent="0.25">
      <c r="B52" s="25" t="str">
        <f>'Yearly Budget'!B52</f>
        <v>IDEA Funding</v>
      </c>
      <c r="C52" s="2"/>
      <c r="D52" s="357">
        <v>0</v>
      </c>
      <c r="E52" s="357">
        <v>0</v>
      </c>
      <c r="F52" s="357">
        <v>0</v>
      </c>
      <c r="G52" s="357">
        <v>0</v>
      </c>
      <c r="H52" s="357">
        <v>0</v>
      </c>
      <c r="I52" s="357">
        <v>0</v>
      </c>
      <c r="J52" s="357">
        <v>0</v>
      </c>
      <c r="K52" s="357">
        <v>0</v>
      </c>
      <c r="L52" s="357">
        <v>0</v>
      </c>
      <c r="M52" s="357">
        <v>0</v>
      </c>
      <c r="N52" s="357">
        <v>0</v>
      </c>
      <c r="O52" s="357">
        <v>0</v>
      </c>
      <c r="P52" s="357">
        <v>0</v>
      </c>
      <c r="Q52" s="251">
        <f t="shared" si="11"/>
        <v>0</v>
      </c>
      <c r="R52" s="243">
        <f>Q52-'Quarterly Report'!J52</f>
        <v>0</v>
      </c>
      <c r="T52" s="365"/>
    </row>
    <row r="53" spans="2:20" s="4" customFormat="1" ht="15" customHeight="1" x14ac:dyDescent="0.25">
      <c r="B53" s="25" t="str">
        <f>'Yearly Budget'!B53</f>
        <v>CSP</v>
      </c>
      <c r="C53" s="2"/>
      <c r="D53" s="357">
        <v>0</v>
      </c>
      <c r="E53" s="357">
        <v>0</v>
      </c>
      <c r="F53" s="357">
        <v>0</v>
      </c>
      <c r="G53" s="357">
        <v>0</v>
      </c>
      <c r="H53" s="357">
        <v>0</v>
      </c>
      <c r="I53" s="357">
        <v>0</v>
      </c>
      <c r="J53" s="357">
        <v>0</v>
      </c>
      <c r="K53" s="357">
        <v>0</v>
      </c>
      <c r="L53" s="357">
        <v>0</v>
      </c>
      <c r="M53" s="357">
        <v>0</v>
      </c>
      <c r="N53" s="357">
        <v>0</v>
      </c>
      <c r="O53" s="357">
        <v>0</v>
      </c>
      <c r="P53" s="357">
        <v>0</v>
      </c>
      <c r="Q53" s="251">
        <f t="shared" si="11"/>
        <v>0</v>
      </c>
      <c r="R53" s="243">
        <f>Q53-'Quarterly Report'!J53</f>
        <v>0</v>
      </c>
      <c r="T53" s="275"/>
    </row>
    <row r="54" spans="2:20" s="4" customFormat="1" ht="15" customHeight="1" x14ac:dyDescent="0.25">
      <c r="B54" s="23" t="str">
        <f>'Yearly Budget'!B54</f>
        <v xml:space="preserve">Total 5200 - General Purpose Direct Fed. Grants - Unassigned  </v>
      </c>
      <c r="C54" s="2"/>
      <c r="D54" s="56">
        <f t="shared" ref="D54:Q54" si="12">SUM(D48:D53)</f>
        <v>0</v>
      </c>
      <c r="E54" s="56">
        <f t="shared" si="12"/>
        <v>0</v>
      </c>
      <c r="F54" s="56">
        <f t="shared" si="12"/>
        <v>0</v>
      </c>
      <c r="G54" s="56">
        <f t="shared" si="12"/>
        <v>0</v>
      </c>
      <c r="H54" s="56">
        <f t="shared" si="12"/>
        <v>0</v>
      </c>
      <c r="I54" s="56">
        <f t="shared" si="12"/>
        <v>0</v>
      </c>
      <c r="J54" s="56">
        <f t="shared" si="12"/>
        <v>0</v>
      </c>
      <c r="K54" s="56">
        <f t="shared" si="12"/>
        <v>0</v>
      </c>
      <c r="L54" s="56">
        <f t="shared" si="12"/>
        <v>0</v>
      </c>
      <c r="M54" s="56">
        <f t="shared" si="12"/>
        <v>0</v>
      </c>
      <c r="N54" s="56">
        <f t="shared" si="12"/>
        <v>0</v>
      </c>
      <c r="O54" s="56">
        <f t="shared" si="12"/>
        <v>0</v>
      </c>
      <c r="P54" s="56">
        <f t="shared" si="12"/>
        <v>0</v>
      </c>
      <c r="Q54" s="56">
        <f t="shared" si="12"/>
        <v>0</v>
      </c>
      <c r="R54" s="243">
        <f>Q54-'Quarterly Report'!J54</f>
        <v>0</v>
      </c>
      <c r="T54" s="275"/>
    </row>
    <row r="55" spans="2:20" s="4" customFormat="1" ht="15" customHeight="1" x14ac:dyDescent="0.25">
      <c r="B55" s="23" t="str">
        <f>'Yearly Budget'!B55</f>
        <v>Custom FEDERAL REVENUE - GENERAL PURPOSE</v>
      </c>
      <c r="C55" s="2"/>
      <c r="D55" s="357">
        <v>0</v>
      </c>
      <c r="E55" s="357">
        <v>0</v>
      </c>
      <c r="F55" s="357">
        <v>0</v>
      </c>
      <c r="G55" s="357">
        <v>0</v>
      </c>
      <c r="H55" s="357">
        <v>0</v>
      </c>
      <c r="I55" s="357">
        <v>0</v>
      </c>
      <c r="J55" s="357">
        <v>0</v>
      </c>
      <c r="K55" s="357">
        <v>0</v>
      </c>
      <c r="L55" s="357">
        <v>0</v>
      </c>
      <c r="M55" s="357">
        <v>0</v>
      </c>
      <c r="N55" s="357">
        <v>0</v>
      </c>
      <c r="O55" s="357">
        <v>0</v>
      </c>
      <c r="P55" s="357">
        <v>0</v>
      </c>
      <c r="Q55" s="251">
        <f>SUM(D55:P55)</f>
        <v>0</v>
      </c>
      <c r="R55" s="243">
        <f>Q55-'Quarterly Report'!J55</f>
        <v>0</v>
      </c>
      <c r="T55" s="275"/>
    </row>
    <row r="56" spans="2:20" s="4" customFormat="1" ht="15" customHeight="1" thickBot="1" x14ac:dyDescent="0.3">
      <c r="B56" s="21" t="str">
        <f>'Yearly Budget'!B56</f>
        <v>TOTAL FEDERAL REVENUE - GENERAL PURPOSE</v>
      </c>
      <c r="C56" s="2"/>
      <c r="D56" s="24">
        <f t="shared" ref="D56:Q56" si="13">SUM(D54:D55)</f>
        <v>0</v>
      </c>
      <c r="E56" s="24">
        <f t="shared" si="13"/>
        <v>0</v>
      </c>
      <c r="F56" s="24">
        <f t="shared" si="13"/>
        <v>0</v>
      </c>
      <c r="G56" s="24">
        <f t="shared" si="13"/>
        <v>0</v>
      </c>
      <c r="H56" s="24">
        <f t="shared" si="13"/>
        <v>0</v>
      </c>
      <c r="I56" s="24">
        <f t="shared" si="13"/>
        <v>0</v>
      </c>
      <c r="J56" s="24">
        <f t="shared" si="13"/>
        <v>0</v>
      </c>
      <c r="K56" s="24">
        <f t="shared" si="13"/>
        <v>0</v>
      </c>
      <c r="L56" s="24">
        <f t="shared" si="13"/>
        <v>0</v>
      </c>
      <c r="M56" s="24">
        <f t="shared" si="13"/>
        <v>0</v>
      </c>
      <c r="N56" s="24">
        <f t="shared" si="13"/>
        <v>0</v>
      </c>
      <c r="O56" s="24">
        <f t="shared" si="13"/>
        <v>0</v>
      </c>
      <c r="P56" s="24">
        <f t="shared" si="13"/>
        <v>0</v>
      </c>
      <c r="Q56" s="24">
        <f t="shared" si="13"/>
        <v>0</v>
      </c>
      <c r="R56" s="243">
        <f>Q56-'Quarterly Report'!J56</f>
        <v>0</v>
      </c>
      <c r="T56" s="275"/>
    </row>
    <row r="57" spans="2:20" s="4" customFormat="1" ht="6" customHeight="1" thickTop="1" x14ac:dyDescent="0.25">
      <c r="B57" s="23"/>
      <c r="C57" s="2"/>
      <c r="D57" s="19"/>
      <c r="E57" s="19"/>
      <c r="F57" s="19"/>
      <c r="G57" s="19"/>
      <c r="H57" s="19"/>
      <c r="I57" s="19"/>
      <c r="J57" s="19"/>
      <c r="K57" s="19"/>
      <c r="L57" s="19"/>
      <c r="M57" s="19"/>
      <c r="N57" s="19"/>
      <c r="O57" s="19"/>
      <c r="P57" s="19"/>
      <c r="Q57" s="19"/>
      <c r="R57" s="243"/>
      <c r="T57" s="275"/>
    </row>
    <row r="58" spans="2:20" s="4" customFormat="1" ht="15" customHeight="1" x14ac:dyDescent="0.25">
      <c r="B58" s="21" t="str">
        <f>'Yearly Budget'!B58</f>
        <v>6000 - FEDERAL REVENUE - SPECIAL PURPOSE</v>
      </c>
      <c r="C58" s="2"/>
      <c r="D58" s="19"/>
      <c r="E58" s="19"/>
      <c r="F58" s="19"/>
      <c r="G58" s="19"/>
      <c r="H58" s="19"/>
      <c r="I58" s="19"/>
      <c r="J58" s="19"/>
      <c r="K58" s="19"/>
      <c r="L58" s="19"/>
      <c r="M58" s="19"/>
      <c r="N58" s="19"/>
      <c r="O58" s="19"/>
      <c r="P58" s="19"/>
      <c r="Q58" s="19"/>
      <c r="R58" s="243"/>
      <c r="T58" s="275"/>
    </row>
    <row r="59" spans="2:20" s="4" customFormat="1" ht="15" customHeight="1" x14ac:dyDescent="0.25">
      <c r="B59" s="23" t="str">
        <f>'Yearly Budget'!B59</f>
        <v xml:space="preserve">6100 - Special Purpose - OSPI Unassigned    </v>
      </c>
      <c r="C59" s="2"/>
      <c r="D59" s="357">
        <v>0</v>
      </c>
      <c r="E59" s="357">
        <v>0</v>
      </c>
      <c r="F59" s="357">
        <v>0</v>
      </c>
      <c r="G59" s="357">
        <v>0</v>
      </c>
      <c r="H59" s="357">
        <v>0</v>
      </c>
      <c r="I59" s="357">
        <v>0</v>
      </c>
      <c r="J59" s="357">
        <v>0</v>
      </c>
      <c r="K59" s="357">
        <v>0</v>
      </c>
      <c r="L59" s="357">
        <v>0</v>
      </c>
      <c r="M59" s="357">
        <v>0</v>
      </c>
      <c r="N59" s="357">
        <v>0</v>
      </c>
      <c r="O59" s="357">
        <v>0</v>
      </c>
      <c r="P59" s="357">
        <v>0</v>
      </c>
      <c r="Q59" s="251">
        <f t="shared" ref="Q59:Q67" si="14">SUM(D59:P59)</f>
        <v>0</v>
      </c>
      <c r="R59" s="243">
        <f>Q59-'Quarterly Report'!J59</f>
        <v>0</v>
      </c>
      <c r="T59" s="275"/>
    </row>
    <row r="60" spans="2:20" s="4" customFormat="1" ht="15" customHeight="1" x14ac:dyDescent="0.25">
      <c r="B60" s="23" t="str">
        <f>'Yearly Budget'!B60</f>
        <v xml:space="preserve">6198 - School Food Services     </v>
      </c>
      <c r="C60" s="2"/>
      <c r="D60" s="357">
        <v>0</v>
      </c>
      <c r="E60" s="357">
        <v>0</v>
      </c>
      <c r="F60" s="357">
        <v>0</v>
      </c>
      <c r="G60" s="357">
        <v>0</v>
      </c>
      <c r="H60" s="357">
        <v>0</v>
      </c>
      <c r="I60" s="357">
        <v>0</v>
      </c>
      <c r="J60" s="357">
        <v>0</v>
      </c>
      <c r="K60" s="357">
        <v>0</v>
      </c>
      <c r="L60" s="357">
        <v>0</v>
      </c>
      <c r="M60" s="357">
        <v>0</v>
      </c>
      <c r="N60" s="357">
        <v>0</v>
      </c>
      <c r="O60" s="357">
        <v>0</v>
      </c>
      <c r="P60" s="357">
        <v>0</v>
      </c>
      <c r="Q60" s="251">
        <f t="shared" si="14"/>
        <v>0</v>
      </c>
      <c r="R60" s="243">
        <f>Q60-'Quarterly Report'!J60</f>
        <v>0</v>
      </c>
      <c r="T60" s="275"/>
    </row>
    <row r="61" spans="2:20" s="4" customFormat="1" ht="15" customHeight="1" x14ac:dyDescent="0.25">
      <c r="B61" s="25" t="str">
        <f>'Yearly Budget'!B61</f>
        <v>Free Breakfast Reimbursement</v>
      </c>
      <c r="C61" s="2"/>
      <c r="D61" s="357">
        <v>0</v>
      </c>
      <c r="E61" s="357">
        <v>0</v>
      </c>
      <c r="F61" s="357">
        <v>0</v>
      </c>
      <c r="G61" s="357">
        <v>0</v>
      </c>
      <c r="H61" s="357">
        <v>0</v>
      </c>
      <c r="I61" s="357">
        <v>0</v>
      </c>
      <c r="J61" s="357">
        <v>0</v>
      </c>
      <c r="K61" s="357">
        <v>0</v>
      </c>
      <c r="L61" s="357">
        <v>0</v>
      </c>
      <c r="M61" s="357">
        <v>0</v>
      </c>
      <c r="N61" s="357">
        <v>0</v>
      </c>
      <c r="O61" s="357">
        <v>0</v>
      </c>
      <c r="P61" s="357">
        <v>0</v>
      </c>
      <c r="Q61" s="251">
        <f t="shared" si="14"/>
        <v>0</v>
      </c>
      <c r="R61" s="243">
        <f>Q61-'Quarterly Report'!J61</f>
        <v>0</v>
      </c>
      <c r="T61" s="275"/>
    </row>
    <row r="62" spans="2:20" s="4" customFormat="1" ht="15" customHeight="1" x14ac:dyDescent="0.25">
      <c r="B62" s="25" t="str">
        <f>'Yearly Budget'!B62</f>
        <v>Reduced Breakfast Reimbursement</v>
      </c>
      <c r="C62" s="2"/>
      <c r="D62" s="357">
        <v>0</v>
      </c>
      <c r="E62" s="357">
        <v>0</v>
      </c>
      <c r="F62" s="357">
        <v>0</v>
      </c>
      <c r="G62" s="357">
        <v>0</v>
      </c>
      <c r="H62" s="357">
        <v>0</v>
      </c>
      <c r="I62" s="357">
        <v>0</v>
      </c>
      <c r="J62" s="357">
        <v>0</v>
      </c>
      <c r="K62" s="357">
        <v>0</v>
      </c>
      <c r="L62" s="357">
        <v>0</v>
      </c>
      <c r="M62" s="357">
        <v>0</v>
      </c>
      <c r="N62" s="357">
        <v>0</v>
      </c>
      <c r="O62" s="357">
        <v>0</v>
      </c>
      <c r="P62" s="357">
        <v>0</v>
      </c>
      <c r="Q62" s="251">
        <f t="shared" si="14"/>
        <v>0</v>
      </c>
      <c r="R62" s="243">
        <f>Q62-'Quarterly Report'!J62</f>
        <v>0</v>
      </c>
      <c r="T62" s="275"/>
    </row>
    <row r="63" spans="2:20" s="4" customFormat="1" ht="15" customHeight="1" x14ac:dyDescent="0.25">
      <c r="B63" s="25" t="str">
        <f>'Yearly Budget'!B63</f>
        <v>Paid Breakfast Reimbursement</v>
      </c>
      <c r="C63" s="2"/>
      <c r="D63" s="357">
        <v>0</v>
      </c>
      <c r="E63" s="357">
        <v>0</v>
      </c>
      <c r="F63" s="357">
        <v>0</v>
      </c>
      <c r="G63" s="357">
        <v>0</v>
      </c>
      <c r="H63" s="357">
        <v>0</v>
      </c>
      <c r="I63" s="357">
        <v>0</v>
      </c>
      <c r="J63" s="357">
        <v>0</v>
      </c>
      <c r="K63" s="357">
        <v>0</v>
      </c>
      <c r="L63" s="357">
        <v>0</v>
      </c>
      <c r="M63" s="357">
        <v>0</v>
      </c>
      <c r="N63" s="357">
        <v>0</v>
      </c>
      <c r="O63" s="357">
        <v>0</v>
      </c>
      <c r="P63" s="357">
        <v>0</v>
      </c>
      <c r="Q63" s="251">
        <f t="shared" si="14"/>
        <v>0</v>
      </c>
      <c r="R63" s="243">
        <f>Q63-'Quarterly Report'!J63</f>
        <v>0</v>
      </c>
      <c r="T63" s="275"/>
    </row>
    <row r="64" spans="2:20" s="4" customFormat="1" ht="15" customHeight="1" x14ac:dyDescent="0.25">
      <c r="B64" s="25" t="str">
        <f>'Yearly Budget'!B64</f>
        <v xml:space="preserve">Free Lunch Reimbursement </v>
      </c>
      <c r="C64" s="2"/>
      <c r="D64" s="357">
        <v>0</v>
      </c>
      <c r="E64" s="357">
        <v>0</v>
      </c>
      <c r="F64" s="357">
        <v>0</v>
      </c>
      <c r="G64" s="357">
        <v>0</v>
      </c>
      <c r="H64" s="357">
        <v>0</v>
      </c>
      <c r="I64" s="357">
        <v>0</v>
      </c>
      <c r="J64" s="357">
        <v>0</v>
      </c>
      <c r="K64" s="357">
        <v>0</v>
      </c>
      <c r="L64" s="357">
        <v>0</v>
      </c>
      <c r="M64" s="357">
        <v>0</v>
      </c>
      <c r="N64" s="357">
        <v>0</v>
      </c>
      <c r="O64" s="357">
        <v>0</v>
      </c>
      <c r="P64" s="357">
        <v>0</v>
      </c>
      <c r="Q64" s="251">
        <f t="shared" si="14"/>
        <v>0</v>
      </c>
      <c r="R64" s="243">
        <f>Q64-'Quarterly Report'!J64</f>
        <v>0</v>
      </c>
      <c r="T64" s="275"/>
    </row>
    <row r="65" spans="2:20" s="4" customFormat="1" ht="15" customHeight="1" x14ac:dyDescent="0.25">
      <c r="B65" s="25" t="str">
        <f>'Yearly Budget'!B65</f>
        <v>Reduced Lunch Reimbursement</v>
      </c>
      <c r="C65" s="2"/>
      <c r="D65" s="357">
        <v>0</v>
      </c>
      <c r="E65" s="357">
        <v>0</v>
      </c>
      <c r="F65" s="357">
        <v>0</v>
      </c>
      <c r="G65" s="357">
        <v>0</v>
      </c>
      <c r="H65" s="357">
        <v>0</v>
      </c>
      <c r="I65" s="357">
        <v>0</v>
      </c>
      <c r="J65" s="357">
        <v>0</v>
      </c>
      <c r="K65" s="357">
        <v>0</v>
      </c>
      <c r="L65" s="357">
        <v>0</v>
      </c>
      <c r="M65" s="357">
        <v>0</v>
      </c>
      <c r="N65" s="357">
        <v>0</v>
      </c>
      <c r="O65" s="357">
        <v>0</v>
      </c>
      <c r="P65" s="357">
        <v>0</v>
      </c>
      <c r="Q65" s="251">
        <f t="shared" si="14"/>
        <v>0</v>
      </c>
      <c r="R65" s="243">
        <f>Q65-'Quarterly Report'!J65</f>
        <v>0</v>
      </c>
      <c r="T65" s="275"/>
    </row>
    <row r="66" spans="2:20" s="4" customFormat="1" ht="15" customHeight="1" x14ac:dyDescent="0.25">
      <c r="B66" s="25" t="str">
        <f>'Yearly Budget'!B66</f>
        <v>Paid Lunch Reimbursement</v>
      </c>
      <c r="C66" s="2"/>
      <c r="D66" s="357">
        <v>0</v>
      </c>
      <c r="E66" s="357">
        <v>0</v>
      </c>
      <c r="F66" s="357">
        <v>0</v>
      </c>
      <c r="G66" s="357">
        <v>0</v>
      </c>
      <c r="H66" s="357">
        <v>0</v>
      </c>
      <c r="I66" s="357">
        <v>0</v>
      </c>
      <c r="J66" s="357">
        <v>0</v>
      </c>
      <c r="K66" s="357">
        <v>0</v>
      </c>
      <c r="L66" s="357">
        <v>0</v>
      </c>
      <c r="M66" s="357">
        <v>0</v>
      </c>
      <c r="N66" s="357">
        <v>0</v>
      </c>
      <c r="O66" s="357">
        <v>0</v>
      </c>
      <c r="P66" s="357">
        <v>0</v>
      </c>
      <c r="Q66" s="251">
        <f t="shared" si="14"/>
        <v>0</v>
      </c>
      <c r="R66" s="243">
        <f>Q66-'Quarterly Report'!J66</f>
        <v>0</v>
      </c>
      <c r="T66" s="275"/>
    </row>
    <row r="67" spans="2:20" s="4" customFormat="1" ht="15" customHeight="1" x14ac:dyDescent="0.25">
      <c r="B67" s="25" t="str">
        <f>'Yearly Budget'!B67</f>
        <v>Snack Reimbursement</v>
      </c>
      <c r="C67" s="2"/>
      <c r="D67" s="357">
        <v>0</v>
      </c>
      <c r="E67" s="357">
        <v>0</v>
      </c>
      <c r="F67" s="357">
        <v>0</v>
      </c>
      <c r="G67" s="357">
        <v>0</v>
      </c>
      <c r="H67" s="357">
        <v>0</v>
      </c>
      <c r="I67" s="357">
        <v>0</v>
      </c>
      <c r="J67" s="357">
        <v>0</v>
      </c>
      <c r="K67" s="357">
        <v>0</v>
      </c>
      <c r="L67" s="357">
        <v>0</v>
      </c>
      <c r="M67" s="357">
        <v>0</v>
      </c>
      <c r="N67" s="357">
        <v>0</v>
      </c>
      <c r="O67" s="357">
        <v>0</v>
      </c>
      <c r="P67" s="357">
        <v>0</v>
      </c>
      <c r="Q67" s="251">
        <f t="shared" si="14"/>
        <v>0</v>
      </c>
      <c r="R67" s="243">
        <f>Q67-'Quarterly Report'!J67</f>
        <v>0</v>
      </c>
      <c r="T67" s="275"/>
    </row>
    <row r="68" spans="2:20" s="4" customFormat="1" ht="15" customHeight="1" x14ac:dyDescent="0.25">
      <c r="B68" s="23" t="str">
        <f>'Yearly Budget'!B68</f>
        <v xml:space="preserve">Total 6198 - School Food Services     </v>
      </c>
      <c r="C68" s="2"/>
      <c r="D68" s="26">
        <f>SUM(D60:D67)</f>
        <v>0</v>
      </c>
      <c r="E68" s="26">
        <f t="shared" ref="E68:Q68" si="15">SUM(E60:E67)</f>
        <v>0</v>
      </c>
      <c r="F68" s="26">
        <f t="shared" si="15"/>
        <v>0</v>
      </c>
      <c r="G68" s="26">
        <f t="shared" si="15"/>
        <v>0</v>
      </c>
      <c r="H68" s="26">
        <f t="shared" si="15"/>
        <v>0</v>
      </c>
      <c r="I68" s="26">
        <f t="shared" si="15"/>
        <v>0</v>
      </c>
      <c r="J68" s="26">
        <f t="shared" si="15"/>
        <v>0</v>
      </c>
      <c r="K68" s="26">
        <f t="shared" si="15"/>
        <v>0</v>
      </c>
      <c r="L68" s="26">
        <f t="shared" si="15"/>
        <v>0</v>
      </c>
      <c r="M68" s="26">
        <f t="shared" si="15"/>
        <v>0</v>
      </c>
      <c r="N68" s="26">
        <f t="shared" si="15"/>
        <v>0</v>
      </c>
      <c r="O68" s="26">
        <f t="shared" si="15"/>
        <v>0</v>
      </c>
      <c r="P68" s="26">
        <f t="shared" si="15"/>
        <v>0</v>
      </c>
      <c r="Q68" s="26">
        <f t="shared" si="15"/>
        <v>0</v>
      </c>
      <c r="R68" s="243">
        <f>Q68-'Quarterly Report'!J68</f>
        <v>0</v>
      </c>
      <c r="T68" s="275"/>
    </row>
    <row r="69" spans="2:20" s="4" customFormat="1" ht="15" customHeight="1" x14ac:dyDescent="0.25">
      <c r="B69" s="23" t="str">
        <f>'Yearly Budget'!B69</f>
        <v>Custom FEDERAL REVENUE - SPECIAL PURPOSE</v>
      </c>
      <c r="C69" s="2"/>
      <c r="D69" s="357">
        <v>0</v>
      </c>
      <c r="E69" s="357">
        <v>0</v>
      </c>
      <c r="F69" s="357">
        <v>0</v>
      </c>
      <c r="G69" s="357">
        <v>0</v>
      </c>
      <c r="H69" s="357">
        <v>0</v>
      </c>
      <c r="I69" s="357">
        <v>0</v>
      </c>
      <c r="J69" s="357">
        <v>0</v>
      </c>
      <c r="K69" s="357">
        <v>0</v>
      </c>
      <c r="L69" s="357">
        <v>0</v>
      </c>
      <c r="M69" s="357">
        <v>0</v>
      </c>
      <c r="N69" s="357">
        <v>0</v>
      </c>
      <c r="O69" s="357">
        <v>0</v>
      </c>
      <c r="P69" s="357">
        <v>0</v>
      </c>
      <c r="Q69" s="251">
        <f>SUM(D69:P69)</f>
        <v>0</v>
      </c>
      <c r="R69" s="243">
        <f>Q69-'Quarterly Report'!J69</f>
        <v>0</v>
      </c>
      <c r="T69" s="275"/>
    </row>
    <row r="70" spans="2:20" s="4" customFormat="1" ht="15" customHeight="1" thickBot="1" x14ac:dyDescent="0.3">
      <c r="B70" s="21" t="str">
        <f>'Yearly Budget'!B70</f>
        <v>TOTAL FEDERAL REVENUE - SPECIAL PURPOSE</v>
      </c>
      <c r="C70" s="2"/>
      <c r="D70" s="24">
        <f>SUM(D59,D68,D69)</f>
        <v>0</v>
      </c>
      <c r="E70" s="24">
        <f t="shared" ref="E70:Q70" si="16">SUM(E59,E68,E69)</f>
        <v>0</v>
      </c>
      <c r="F70" s="24">
        <f t="shared" si="16"/>
        <v>0</v>
      </c>
      <c r="G70" s="24">
        <f t="shared" si="16"/>
        <v>0</v>
      </c>
      <c r="H70" s="24">
        <f t="shared" si="16"/>
        <v>0</v>
      </c>
      <c r="I70" s="24">
        <f t="shared" si="16"/>
        <v>0</v>
      </c>
      <c r="J70" s="24">
        <f t="shared" si="16"/>
        <v>0</v>
      </c>
      <c r="K70" s="24">
        <f t="shared" si="16"/>
        <v>0</v>
      </c>
      <c r="L70" s="24">
        <f t="shared" si="16"/>
        <v>0</v>
      </c>
      <c r="M70" s="24">
        <f t="shared" si="16"/>
        <v>0</v>
      </c>
      <c r="N70" s="24">
        <f t="shared" si="16"/>
        <v>0</v>
      </c>
      <c r="O70" s="24">
        <f t="shared" si="16"/>
        <v>0</v>
      </c>
      <c r="P70" s="24">
        <f t="shared" si="16"/>
        <v>0</v>
      </c>
      <c r="Q70" s="24">
        <f t="shared" si="16"/>
        <v>0</v>
      </c>
      <c r="R70" s="243">
        <f>Q70-'Quarterly Report'!J70</f>
        <v>0</v>
      </c>
      <c r="T70" s="275"/>
    </row>
    <row r="71" spans="2:20" s="4" customFormat="1" ht="6" customHeight="1" thickTop="1" x14ac:dyDescent="0.25">
      <c r="B71" s="23"/>
      <c r="C71" s="2"/>
      <c r="D71" s="19"/>
      <c r="E71" s="19"/>
      <c r="F71" s="19"/>
      <c r="G71" s="19"/>
      <c r="H71" s="19"/>
      <c r="I71" s="19"/>
      <c r="J71" s="19"/>
      <c r="K71" s="19"/>
      <c r="L71" s="19"/>
      <c r="M71" s="19"/>
      <c r="N71" s="19"/>
      <c r="O71" s="19"/>
      <c r="P71" s="19"/>
      <c r="Q71" s="19"/>
      <c r="R71" s="243"/>
      <c r="T71" s="275"/>
    </row>
    <row r="72" spans="2:20" s="4" customFormat="1" ht="15" customHeight="1" x14ac:dyDescent="0.25">
      <c r="B72" s="21" t="str">
        <f>'Yearly Budget'!B72</f>
        <v>7000 - OTHER SCHOOL DISTRICTS</v>
      </c>
      <c r="C72" s="2"/>
      <c r="D72" s="19"/>
      <c r="E72" s="19"/>
      <c r="F72" s="19"/>
      <c r="G72" s="19"/>
      <c r="H72" s="19"/>
      <c r="I72" s="19"/>
      <c r="J72" s="19"/>
      <c r="K72" s="19"/>
      <c r="L72" s="19"/>
      <c r="M72" s="19"/>
      <c r="N72" s="19"/>
      <c r="O72" s="19"/>
      <c r="P72" s="19"/>
      <c r="Q72" s="19"/>
      <c r="R72" s="243"/>
      <c r="T72" s="275"/>
    </row>
    <row r="73" spans="2:20" s="4" customFormat="1" ht="15" customHeight="1" x14ac:dyDescent="0.25">
      <c r="B73" s="23" t="str">
        <f>'Yearly Budget'!B73</f>
        <v xml:space="preserve">7100 - Program Participation, Unassigned </v>
      </c>
      <c r="C73" s="2"/>
      <c r="D73" s="358">
        <v>0</v>
      </c>
      <c r="E73" s="358">
        <v>0</v>
      </c>
      <c r="F73" s="358">
        <v>0</v>
      </c>
      <c r="G73" s="358">
        <v>0</v>
      </c>
      <c r="H73" s="358">
        <v>0</v>
      </c>
      <c r="I73" s="358">
        <v>0</v>
      </c>
      <c r="J73" s="358">
        <v>0</v>
      </c>
      <c r="K73" s="358">
        <v>0</v>
      </c>
      <c r="L73" s="358">
        <v>0</v>
      </c>
      <c r="M73" s="358">
        <v>0</v>
      </c>
      <c r="N73" s="358">
        <v>0</v>
      </c>
      <c r="O73" s="358">
        <v>0</v>
      </c>
      <c r="P73" s="358">
        <v>0</v>
      </c>
      <c r="Q73" s="252">
        <f>SUM(D73:P73)</f>
        <v>0</v>
      </c>
      <c r="R73" s="243">
        <f>Q73-'Quarterly Report'!J73</f>
        <v>0</v>
      </c>
      <c r="T73" s="275"/>
    </row>
    <row r="74" spans="2:20" s="4" customFormat="1" ht="15" customHeight="1" x14ac:dyDescent="0.25">
      <c r="B74" s="23" t="str">
        <f>'Yearly Budget'!B74</f>
        <v>Custom OTHER SCHOOL DISTRICTS</v>
      </c>
      <c r="C74" s="2"/>
      <c r="D74" s="358">
        <v>0</v>
      </c>
      <c r="E74" s="358">
        <v>0</v>
      </c>
      <c r="F74" s="358">
        <v>0</v>
      </c>
      <c r="G74" s="358">
        <v>0</v>
      </c>
      <c r="H74" s="358">
        <v>0</v>
      </c>
      <c r="I74" s="358">
        <v>0</v>
      </c>
      <c r="J74" s="358">
        <v>0</v>
      </c>
      <c r="K74" s="358">
        <v>0</v>
      </c>
      <c r="L74" s="358">
        <v>0</v>
      </c>
      <c r="M74" s="358">
        <v>0</v>
      </c>
      <c r="N74" s="358">
        <v>0</v>
      </c>
      <c r="O74" s="358">
        <v>0</v>
      </c>
      <c r="P74" s="358">
        <v>0</v>
      </c>
      <c r="Q74" s="252">
        <f>SUM(D74:P74)</f>
        <v>0</v>
      </c>
      <c r="R74" s="243">
        <f>Q74-'Quarterly Report'!J74</f>
        <v>0</v>
      </c>
      <c r="T74" s="275"/>
    </row>
    <row r="75" spans="2:20" s="4" customFormat="1" ht="15" customHeight="1" thickBot="1" x14ac:dyDescent="0.3">
      <c r="B75" s="21" t="str">
        <f>'Yearly Budget'!B75</f>
        <v>TOTAL OTHER SCHOOL DISTRICTS</v>
      </c>
      <c r="C75" s="2"/>
      <c r="D75" s="24">
        <f t="shared" ref="D75:Q75" si="17">SUM(D73:D74)</f>
        <v>0</v>
      </c>
      <c r="E75" s="24">
        <f t="shared" si="17"/>
        <v>0</v>
      </c>
      <c r="F75" s="24">
        <f t="shared" si="17"/>
        <v>0</v>
      </c>
      <c r="G75" s="24">
        <f t="shared" si="17"/>
        <v>0</v>
      </c>
      <c r="H75" s="24">
        <f t="shared" si="17"/>
        <v>0</v>
      </c>
      <c r="I75" s="24">
        <f t="shared" si="17"/>
        <v>0</v>
      </c>
      <c r="J75" s="24">
        <f t="shared" si="17"/>
        <v>0</v>
      </c>
      <c r="K75" s="24">
        <f t="shared" si="17"/>
        <v>0</v>
      </c>
      <c r="L75" s="24">
        <f t="shared" si="17"/>
        <v>0</v>
      </c>
      <c r="M75" s="24">
        <f t="shared" si="17"/>
        <v>0</v>
      </c>
      <c r="N75" s="24">
        <f t="shared" si="17"/>
        <v>0</v>
      </c>
      <c r="O75" s="24">
        <f t="shared" si="17"/>
        <v>0</v>
      </c>
      <c r="P75" s="24">
        <f t="shared" si="17"/>
        <v>0</v>
      </c>
      <c r="Q75" s="24">
        <f t="shared" si="17"/>
        <v>0</v>
      </c>
      <c r="R75" s="243">
        <f>Q75-'Quarterly Report'!J75</f>
        <v>0</v>
      </c>
      <c r="T75" s="275"/>
    </row>
    <row r="76" spans="2:20" s="4" customFormat="1" ht="6" customHeight="1" thickTop="1" x14ac:dyDescent="0.25">
      <c r="B76" s="23"/>
      <c r="C76" s="2"/>
      <c r="D76" s="19"/>
      <c r="E76" s="19"/>
      <c r="F76" s="19"/>
      <c r="G76" s="19"/>
      <c r="H76" s="19"/>
      <c r="I76" s="19"/>
      <c r="J76" s="19"/>
      <c r="K76" s="19"/>
      <c r="L76" s="19"/>
      <c r="M76" s="19"/>
      <c r="N76" s="19"/>
      <c r="O76" s="19"/>
      <c r="P76" s="19"/>
      <c r="Q76" s="19"/>
      <c r="R76" s="243"/>
      <c r="T76" s="275"/>
    </row>
    <row r="77" spans="2:20" s="4" customFormat="1" ht="15" customHeight="1" x14ac:dyDescent="0.25">
      <c r="B77" s="21" t="str">
        <f>'Yearly Budget'!B77</f>
        <v>8000 - OTHER ENTITIES</v>
      </c>
      <c r="C77" s="2"/>
      <c r="D77" s="19"/>
      <c r="E77" s="19"/>
      <c r="F77" s="19"/>
      <c r="G77" s="19"/>
      <c r="H77" s="19"/>
      <c r="I77" s="19"/>
      <c r="J77" s="19"/>
      <c r="K77" s="19"/>
      <c r="L77" s="19"/>
      <c r="M77" s="19"/>
      <c r="N77" s="19"/>
      <c r="O77" s="19"/>
      <c r="P77" s="19"/>
      <c r="Q77" s="19"/>
      <c r="R77" s="253"/>
      <c r="T77" s="275"/>
    </row>
    <row r="78" spans="2:20" s="4" customFormat="1" ht="15" customHeight="1" x14ac:dyDescent="0.25">
      <c r="B78" s="23" t="str">
        <f>'Yearly Budget'!B78</f>
        <v xml:space="preserve">8100 - Governmental Entities      </v>
      </c>
      <c r="C78" s="2"/>
      <c r="D78" s="358">
        <v>0</v>
      </c>
      <c r="E78" s="358">
        <v>0</v>
      </c>
      <c r="F78" s="358">
        <v>0</v>
      </c>
      <c r="G78" s="358">
        <v>0</v>
      </c>
      <c r="H78" s="358">
        <v>0</v>
      </c>
      <c r="I78" s="358">
        <v>0</v>
      </c>
      <c r="J78" s="358">
        <v>0</v>
      </c>
      <c r="K78" s="358">
        <v>0</v>
      </c>
      <c r="L78" s="358">
        <v>0</v>
      </c>
      <c r="M78" s="358">
        <v>0</v>
      </c>
      <c r="N78" s="358">
        <v>0</v>
      </c>
      <c r="O78" s="358">
        <v>0</v>
      </c>
      <c r="P78" s="358">
        <v>0</v>
      </c>
      <c r="Q78" s="252">
        <f>SUM(D78:P78)</f>
        <v>0</v>
      </c>
      <c r="R78" s="243">
        <f>Q78-'Quarterly Report'!J78</f>
        <v>0</v>
      </c>
      <c r="T78" s="275"/>
    </row>
    <row r="79" spans="2:20" s="4" customFormat="1" ht="15" customHeight="1" x14ac:dyDescent="0.25">
      <c r="B79" s="23" t="str">
        <f>'Yearly Budget'!B79</f>
        <v xml:space="preserve">8200 - Private Foundations  </v>
      </c>
      <c r="C79" s="2"/>
      <c r="D79" s="358">
        <v>0</v>
      </c>
      <c r="E79" s="358">
        <v>0</v>
      </c>
      <c r="F79" s="358">
        <v>0</v>
      </c>
      <c r="G79" s="358">
        <v>0</v>
      </c>
      <c r="H79" s="358">
        <v>0</v>
      </c>
      <c r="I79" s="358">
        <v>0</v>
      </c>
      <c r="J79" s="358">
        <v>0</v>
      </c>
      <c r="K79" s="358">
        <v>0</v>
      </c>
      <c r="L79" s="358">
        <v>0</v>
      </c>
      <c r="M79" s="358">
        <v>0</v>
      </c>
      <c r="N79" s="358">
        <v>0</v>
      </c>
      <c r="O79" s="358">
        <v>0</v>
      </c>
      <c r="P79" s="358">
        <v>0</v>
      </c>
      <c r="Q79" s="252">
        <f>SUM(D79:P79)</f>
        <v>0</v>
      </c>
      <c r="R79" s="243">
        <f>Q79-'Quarterly Report'!J79</f>
        <v>0</v>
      </c>
      <c r="T79" s="275"/>
    </row>
    <row r="80" spans="2:20" s="4" customFormat="1" ht="15" customHeight="1" x14ac:dyDescent="0.25">
      <c r="B80" s="23" t="str">
        <f>'Yearly Budget'!B80</f>
        <v xml:space="preserve">8500 - Educational Service Districts   </v>
      </c>
      <c r="C80" s="2"/>
      <c r="D80" s="358">
        <v>0</v>
      </c>
      <c r="E80" s="358">
        <v>0</v>
      </c>
      <c r="F80" s="358">
        <v>0</v>
      </c>
      <c r="G80" s="358">
        <v>0</v>
      </c>
      <c r="H80" s="358">
        <v>0</v>
      </c>
      <c r="I80" s="358">
        <v>0</v>
      </c>
      <c r="J80" s="358">
        <v>0</v>
      </c>
      <c r="K80" s="358">
        <v>0</v>
      </c>
      <c r="L80" s="358">
        <v>0</v>
      </c>
      <c r="M80" s="358">
        <v>0</v>
      </c>
      <c r="N80" s="358">
        <v>0</v>
      </c>
      <c r="O80" s="358">
        <v>0</v>
      </c>
      <c r="P80" s="358">
        <v>0</v>
      </c>
      <c r="Q80" s="252">
        <f>SUM(D80:P80)</f>
        <v>0</v>
      </c>
      <c r="R80" s="243">
        <f>Q80-'Quarterly Report'!J80</f>
        <v>0</v>
      </c>
      <c r="T80" s="275"/>
    </row>
    <row r="81" spans="2:20" s="4" customFormat="1" ht="15" customHeight="1" x14ac:dyDescent="0.25">
      <c r="B81" s="23" t="str">
        <f>'Yearly Budget'!B81</f>
        <v>Custom OTHER ENTITIES</v>
      </c>
      <c r="C81" s="2"/>
      <c r="D81" s="358">
        <v>0</v>
      </c>
      <c r="E81" s="358">
        <v>0</v>
      </c>
      <c r="F81" s="358">
        <v>0</v>
      </c>
      <c r="G81" s="358">
        <v>0</v>
      </c>
      <c r="H81" s="358">
        <v>0</v>
      </c>
      <c r="I81" s="358">
        <v>0</v>
      </c>
      <c r="J81" s="358">
        <v>0</v>
      </c>
      <c r="K81" s="358">
        <v>0</v>
      </c>
      <c r="L81" s="358">
        <v>0</v>
      </c>
      <c r="M81" s="358">
        <v>0</v>
      </c>
      <c r="N81" s="358">
        <v>0</v>
      </c>
      <c r="O81" s="358">
        <v>0</v>
      </c>
      <c r="P81" s="358">
        <v>0</v>
      </c>
      <c r="Q81" s="252">
        <f>SUM(D81:P81)</f>
        <v>0</v>
      </c>
      <c r="R81" s="243">
        <f>Q81-'Quarterly Report'!J81</f>
        <v>0</v>
      </c>
      <c r="T81" s="275"/>
    </row>
    <row r="82" spans="2:20" s="4" customFormat="1" ht="15" customHeight="1" thickBot="1" x14ac:dyDescent="0.3">
      <c r="B82" s="21" t="str">
        <f>'Yearly Budget'!B82</f>
        <v>TOTAL OTHER ENTITIES</v>
      </c>
      <c r="C82" s="2"/>
      <c r="D82" s="24">
        <f t="shared" ref="D82:Q82" si="18">SUM(D78:D81)</f>
        <v>0</v>
      </c>
      <c r="E82" s="24">
        <f t="shared" si="18"/>
        <v>0</v>
      </c>
      <c r="F82" s="24">
        <f t="shared" si="18"/>
        <v>0</v>
      </c>
      <c r="G82" s="24">
        <f t="shared" si="18"/>
        <v>0</v>
      </c>
      <c r="H82" s="24">
        <f t="shared" si="18"/>
        <v>0</v>
      </c>
      <c r="I82" s="24">
        <f t="shared" si="18"/>
        <v>0</v>
      </c>
      <c r="J82" s="24">
        <f t="shared" si="18"/>
        <v>0</v>
      </c>
      <c r="K82" s="24">
        <f t="shared" si="18"/>
        <v>0</v>
      </c>
      <c r="L82" s="24">
        <f t="shared" si="18"/>
        <v>0</v>
      </c>
      <c r="M82" s="24">
        <f t="shared" si="18"/>
        <v>0</v>
      </c>
      <c r="N82" s="24">
        <f t="shared" si="18"/>
        <v>0</v>
      </c>
      <c r="O82" s="24">
        <f t="shared" si="18"/>
        <v>0</v>
      </c>
      <c r="P82" s="24">
        <f t="shared" si="18"/>
        <v>0</v>
      </c>
      <c r="Q82" s="24">
        <f t="shared" si="18"/>
        <v>0</v>
      </c>
      <c r="R82" s="243">
        <f>Q82-'Quarterly Report'!J82</f>
        <v>0</v>
      </c>
      <c r="T82" s="275"/>
    </row>
    <row r="83" spans="2:20" s="4" customFormat="1" ht="6" customHeight="1" thickTop="1" x14ac:dyDescent="0.25">
      <c r="B83" s="23"/>
      <c r="C83" s="2"/>
      <c r="D83" s="19"/>
      <c r="E83" s="19"/>
      <c r="F83" s="19"/>
      <c r="G83" s="19"/>
      <c r="H83" s="19"/>
      <c r="I83" s="19"/>
      <c r="J83" s="19"/>
      <c r="K83" s="19"/>
      <c r="L83" s="19"/>
      <c r="M83" s="19"/>
      <c r="N83" s="19"/>
      <c r="O83" s="19"/>
      <c r="P83" s="19"/>
      <c r="Q83" s="19"/>
      <c r="R83" s="243"/>
      <c r="T83" s="275"/>
    </row>
    <row r="84" spans="2:20" s="4" customFormat="1" ht="15" customHeight="1" x14ac:dyDescent="0.25">
      <c r="B84" s="21" t="str">
        <f>'Yearly Budget'!B84</f>
        <v>9000 - OTHER FINANCING SOURCES</v>
      </c>
      <c r="C84" s="2"/>
      <c r="D84" s="19"/>
      <c r="E84" s="19"/>
      <c r="F84" s="19"/>
      <c r="G84" s="19"/>
      <c r="H84" s="19"/>
      <c r="I84" s="19"/>
      <c r="J84" s="19"/>
      <c r="K84" s="19"/>
      <c r="L84" s="19"/>
      <c r="M84" s="19"/>
      <c r="N84" s="19"/>
      <c r="O84" s="19"/>
      <c r="P84" s="19"/>
      <c r="Q84" s="19"/>
      <c r="R84" s="243"/>
      <c r="T84" s="275"/>
    </row>
    <row r="85" spans="2:20" s="4" customFormat="1" ht="15" customHeight="1" x14ac:dyDescent="0.25">
      <c r="B85" s="23" t="str">
        <f>'Yearly Budget'!B85</f>
        <v xml:space="preserve">9500 - Long-Term Financing      </v>
      </c>
      <c r="C85" s="2"/>
      <c r="D85" s="358">
        <v>0</v>
      </c>
      <c r="E85" s="358">
        <v>0</v>
      </c>
      <c r="F85" s="358">
        <v>0</v>
      </c>
      <c r="G85" s="358">
        <v>0</v>
      </c>
      <c r="H85" s="358">
        <v>0</v>
      </c>
      <c r="I85" s="358">
        <v>0</v>
      </c>
      <c r="J85" s="358">
        <v>0</v>
      </c>
      <c r="K85" s="358">
        <v>0</v>
      </c>
      <c r="L85" s="358">
        <v>0</v>
      </c>
      <c r="M85" s="358">
        <v>0</v>
      </c>
      <c r="N85" s="358">
        <v>0</v>
      </c>
      <c r="O85" s="358">
        <v>0</v>
      </c>
      <c r="P85" s="358">
        <v>0</v>
      </c>
      <c r="Q85" s="252">
        <f>SUM(D85:P85)</f>
        <v>0</v>
      </c>
      <c r="R85" s="243">
        <f>Q85-'Quarterly Report'!J85</f>
        <v>0</v>
      </c>
      <c r="T85" s="275"/>
    </row>
    <row r="86" spans="2:20" s="4" customFormat="1" ht="15" customHeight="1" x14ac:dyDescent="0.25">
      <c r="B86" s="23" t="str">
        <f>'Yearly Budget'!B86</f>
        <v>9900 - Transfers</v>
      </c>
      <c r="C86" s="2"/>
      <c r="D86" s="358">
        <v>0</v>
      </c>
      <c r="E86" s="358">
        <v>0</v>
      </c>
      <c r="F86" s="358">
        <v>0</v>
      </c>
      <c r="G86" s="358">
        <v>0</v>
      </c>
      <c r="H86" s="358">
        <v>0</v>
      </c>
      <c r="I86" s="358">
        <v>0</v>
      </c>
      <c r="J86" s="358">
        <v>0</v>
      </c>
      <c r="K86" s="358">
        <v>0</v>
      </c>
      <c r="L86" s="358">
        <v>0</v>
      </c>
      <c r="M86" s="358">
        <v>0</v>
      </c>
      <c r="N86" s="358">
        <v>0</v>
      </c>
      <c r="O86" s="358">
        <v>0</v>
      </c>
      <c r="P86" s="358">
        <v>0</v>
      </c>
      <c r="Q86" s="252">
        <f>SUM(D86:P86)</f>
        <v>0</v>
      </c>
      <c r="R86" s="243">
        <f>Q86-'Quarterly Report'!J86</f>
        <v>0</v>
      </c>
      <c r="T86" s="275"/>
    </row>
    <row r="87" spans="2:20" s="4" customFormat="1" ht="15" customHeight="1" x14ac:dyDescent="0.25">
      <c r="B87" s="23" t="str">
        <f>'Yearly Budget'!B87</f>
        <v>Custom OTHER FINANCING SOURCES</v>
      </c>
      <c r="C87" s="2"/>
      <c r="D87" s="358">
        <v>0</v>
      </c>
      <c r="E87" s="358">
        <v>0</v>
      </c>
      <c r="F87" s="358">
        <v>0</v>
      </c>
      <c r="G87" s="358">
        <v>0</v>
      </c>
      <c r="H87" s="358">
        <v>0</v>
      </c>
      <c r="I87" s="358">
        <v>0</v>
      </c>
      <c r="J87" s="358">
        <v>0</v>
      </c>
      <c r="K87" s="358">
        <v>0</v>
      </c>
      <c r="L87" s="358">
        <v>0</v>
      </c>
      <c r="M87" s="358">
        <v>0</v>
      </c>
      <c r="N87" s="358">
        <v>0</v>
      </c>
      <c r="O87" s="358">
        <v>0</v>
      </c>
      <c r="P87" s="358">
        <v>0</v>
      </c>
      <c r="Q87" s="252">
        <f>SUM(D87:P87)</f>
        <v>0</v>
      </c>
      <c r="R87" s="243">
        <f>Q87-'Quarterly Report'!J87</f>
        <v>0</v>
      </c>
      <c r="T87" s="275"/>
    </row>
    <row r="88" spans="2:20" s="4" customFormat="1" ht="15" customHeight="1" thickBot="1" x14ac:dyDescent="0.3">
      <c r="B88" s="21" t="str">
        <f>'Yearly Budget'!B88</f>
        <v>TOTAL OTHER FINANCING SOURCES</v>
      </c>
      <c r="C88" s="2"/>
      <c r="D88" s="24">
        <f t="shared" ref="D88:Q88" si="19">SUM(D85:D87)</f>
        <v>0</v>
      </c>
      <c r="E88" s="24">
        <f t="shared" si="19"/>
        <v>0</v>
      </c>
      <c r="F88" s="24">
        <f t="shared" si="19"/>
        <v>0</v>
      </c>
      <c r="G88" s="24">
        <f t="shared" si="19"/>
        <v>0</v>
      </c>
      <c r="H88" s="24">
        <f t="shared" si="19"/>
        <v>0</v>
      </c>
      <c r="I88" s="24">
        <f t="shared" si="19"/>
        <v>0</v>
      </c>
      <c r="J88" s="24">
        <f t="shared" si="19"/>
        <v>0</v>
      </c>
      <c r="K88" s="24">
        <f t="shared" si="19"/>
        <v>0</v>
      </c>
      <c r="L88" s="24">
        <f t="shared" si="19"/>
        <v>0</v>
      </c>
      <c r="M88" s="24">
        <f t="shared" si="19"/>
        <v>0</v>
      </c>
      <c r="N88" s="24">
        <f t="shared" si="19"/>
        <v>0</v>
      </c>
      <c r="O88" s="24">
        <f t="shared" si="19"/>
        <v>0</v>
      </c>
      <c r="P88" s="24">
        <f t="shared" si="19"/>
        <v>0</v>
      </c>
      <c r="Q88" s="24">
        <f t="shared" si="19"/>
        <v>0</v>
      </c>
      <c r="R88" s="243">
        <f>Q88-'Quarterly Report'!J88</f>
        <v>0</v>
      </c>
      <c r="T88" s="275"/>
    </row>
    <row r="89" spans="2:20" s="4" customFormat="1" ht="6" customHeight="1" thickTop="1" x14ac:dyDescent="0.25">
      <c r="B89" s="21"/>
      <c r="C89" s="2"/>
      <c r="D89" s="27"/>
      <c r="E89" s="27"/>
      <c r="F89" s="27"/>
      <c r="G89" s="27"/>
      <c r="H89" s="27"/>
      <c r="I89" s="27"/>
      <c r="J89" s="27"/>
      <c r="K89" s="27"/>
      <c r="L89" s="27"/>
      <c r="M89" s="27"/>
      <c r="N89" s="27"/>
      <c r="O89" s="27"/>
      <c r="P89" s="27"/>
      <c r="Q89" s="27"/>
      <c r="R89" s="44"/>
      <c r="T89" s="275"/>
    </row>
    <row r="90" spans="2:20" s="4" customFormat="1" ht="15" customHeight="1" thickBot="1" x14ac:dyDescent="0.3">
      <c r="B90" s="28" t="str">
        <f>'Yearly Budget'!B90</f>
        <v>TOTAL REVENUE</v>
      </c>
      <c r="C90" s="2"/>
      <c r="D90" s="29">
        <f t="shared" ref="D90:Q90" si="20">SUM(D23,D29,D35,D45,D56,D70,D75,D82,D88)</f>
        <v>0</v>
      </c>
      <c r="E90" s="29">
        <f t="shared" si="20"/>
        <v>0</v>
      </c>
      <c r="F90" s="29">
        <f t="shared" si="20"/>
        <v>0</v>
      </c>
      <c r="G90" s="29">
        <f t="shared" si="20"/>
        <v>0</v>
      </c>
      <c r="H90" s="29">
        <f t="shared" si="20"/>
        <v>0</v>
      </c>
      <c r="I90" s="29">
        <f t="shared" si="20"/>
        <v>0</v>
      </c>
      <c r="J90" s="29">
        <f t="shared" si="20"/>
        <v>0</v>
      </c>
      <c r="K90" s="29">
        <f t="shared" si="20"/>
        <v>0</v>
      </c>
      <c r="L90" s="29">
        <f t="shared" si="20"/>
        <v>0</v>
      </c>
      <c r="M90" s="29">
        <f t="shared" si="20"/>
        <v>0</v>
      </c>
      <c r="N90" s="29">
        <f t="shared" si="20"/>
        <v>0</v>
      </c>
      <c r="O90" s="29">
        <f t="shared" si="20"/>
        <v>0</v>
      </c>
      <c r="P90" s="29">
        <f t="shared" si="20"/>
        <v>0</v>
      </c>
      <c r="Q90" s="29">
        <f t="shared" si="20"/>
        <v>0</v>
      </c>
      <c r="R90" s="243">
        <f>Q90-'Quarterly Report'!J90</f>
        <v>0</v>
      </c>
      <c r="T90" s="275"/>
    </row>
    <row r="91" spans="2:20" s="4" customFormat="1" ht="15" customHeight="1" thickTop="1" x14ac:dyDescent="0.25">
      <c r="B91" s="30"/>
      <c r="C91" s="2"/>
      <c r="D91" s="3"/>
      <c r="E91" s="3"/>
      <c r="F91" s="3"/>
      <c r="G91" s="3"/>
      <c r="H91" s="3"/>
      <c r="I91" s="3"/>
      <c r="J91" s="3"/>
      <c r="K91" s="3"/>
      <c r="L91" s="3"/>
      <c r="M91" s="3"/>
      <c r="N91" s="3"/>
      <c r="O91" s="3"/>
      <c r="P91" s="3"/>
      <c r="Q91" s="3"/>
      <c r="R91" s="254"/>
      <c r="T91" s="275"/>
    </row>
    <row r="92" spans="2:20" s="4" customFormat="1" ht="15" customHeight="1" x14ac:dyDescent="0.25">
      <c r="B92" s="200" t="str">
        <f>'Yearly Budget'!B92</f>
        <v>EXPENSES</v>
      </c>
      <c r="C92" s="2"/>
      <c r="D92" s="3"/>
      <c r="E92" s="3"/>
      <c r="F92" s="3"/>
      <c r="G92" s="3"/>
      <c r="H92" s="3"/>
      <c r="I92" s="3"/>
      <c r="J92" s="3"/>
      <c r="K92" s="3"/>
      <c r="L92" s="3"/>
      <c r="M92" s="3"/>
      <c r="N92" s="3"/>
      <c r="O92" s="3"/>
      <c r="P92" s="3"/>
      <c r="Q92" s="3"/>
      <c r="R92" s="3"/>
      <c r="T92" s="275"/>
    </row>
    <row r="93" spans="2:20" s="4" customFormat="1" ht="15" customHeight="1" x14ac:dyDescent="0.25">
      <c r="B93" s="21" t="str">
        <f>'Yearly Budget'!B93</f>
        <v>ADMINISTRATIVE STAFF PERSONNEL COSTS</v>
      </c>
      <c r="C93" s="2"/>
      <c r="D93" s="3"/>
      <c r="E93" s="3"/>
      <c r="F93" s="3"/>
      <c r="G93" s="3"/>
      <c r="H93" s="3"/>
      <c r="I93" s="3"/>
      <c r="J93" s="3"/>
      <c r="K93" s="3"/>
      <c r="L93" s="3"/>
      <c r="M93" s="3"/>
      <c r="N93" s="3"/>
      <c r="O93" s="3"/>
      <c r="P93" s="3"/>
      <c r="Q93" s="3"/>
      <c r="R93" s="3"/>
      <c r="T93" s="275"/>
    </row>
    <row r="94" spans="2:20" s="4" customFormat="1" ht="15" customHeight="1" x14ac:dyDescent="0.25">
      <c r="B94" s="32" t="str">
        <f>'Yearly Budget'!B94</f>
        <v>Executive Management</v>
      </c>
      <c r="C94" s="2"/>
      <c r="D94" s="356">
        <v>0</v>
      </c>
      <c r="E94" s="356">
        <v>0</v>
      </c>
      <c r="F94" s="356">
        <v>0</v>
      </c>
      <c r="G94" s="356">
        <v>0</v>
      </c>
      <c r="H94" s="356">
        <v>0</v>
      </c>
      <c r="I94" s="356">
        <v>0</v>
      </c>
      <c r="J94" s="356">
        <v>0</v>
      </c>
      <c r="K94" s="356">
        <v>0</v>
      </c>
      <c r="L94" s="356">
        <v>0</v>
      </c>
      <c r="M94" s="356">
        <v>0</v>
      </c>
      <c r="N94" s="356">
        <v>0</v>
      </c>
      <c r="O94" s="356">
        <v>0</v>
      </c>
      <c r="P94" s="356">
        <v>0</v>
      </c>
      <c r="Q94" s="233">
        <f t="shared" ref="Q94:Q100" si="21">SUM(D94:P94)</f>
        <v>0</v>
      </c>
      <c r="R94" s="243">
        <f>Q94-'Quarterly Report'!J94</f>
        <v>0</v>
      </c>
      <c r="T94" s="275"/>
    </row>
    <row r="95" spans="2:20" s="4" customFormat="1" ht="15" customHeight="1" x14ac:dyDescent="0.25">
      <c r="B95" s="32" t="str">
        <f>'Yearly Budget'!B95</f>
        <v>Instructional Management</v>
      </c>
      <c r="C95" s="2"/>
      <c r="D95" s="356">
        <v>0</v>
      </c>
      <c r="E95" s="356">
        <v>0</v>
      </c>
      <c r="F95" s="356">
        <v>0</v>
      </c>
      <c r="G95" s="356">
        <v>0</v>
      </c>
      <c r="H95" s="356">
        <v>0</v>
      </c>
      <c r="I95" s="356">
        <v>0</v>
      </c>
      <c r="J95" s="356">
        <v>0</v>
      </c>
      <c r="K95" s="356">
        <v>0</v>
      </c>
      <c r="L95" s="356">
        <v>0</v>
      </c>
      <c r="M95" s="356">
        <v>0</v>
      </c>
      <c r="N95" s="356">
        <v>0</v>
      </c>
      <c r="O95" s="356">
        <v>0</v>
      </c>
      <c r="P95" s="356">
        <v>0</v>
      </c>
      <c r="Q95" s="233">
        <f t="shared" si="21"/>
        <v>0</v>
      </c>
      <c r="R95" s="243">
        <f>Q95-'Quarterly Report'!J95</f>
        <v>0</v>
      </c>
      <c r="T95" s="275"/>
    </row>
    <row r="96" spans="2:20" s="4" customFormat="1" ht="15" customHeight="1" x14ac:dyDescent="0.25">
      <c r="B96" s="32" t="str">
        <f>'Yearly Budget'!B96</f>
        <v>Deans, Directors &amp; Coordinators</v>
      </c>
      <c r="C96" s="2"/>
      <c r="D96" s="356">
        <v>0</v>
      </c>
      <c r="E96" s="356">
        <v>0</v>
      </c>
      <c r="F96" s="356">
        <v>0</v>
      </c>
      <c r="G96" s="356">
        <v>0</v>
      </c>
      <c r="H96" s="356">
        <v>0</v>
      </c>
      <c r="I96" s="356">
        <v>0</v>
      </c>
      <c r="J96" s="356">
        <v>0</v>
      </c>
      <c r="K96" s="356">
        <v>0</v>
      </c>
      <c r="L96" s="356">
        <v>0</v>
      </c>
      <c r="M96" s="356">
        <v>0</v>
      </c>
      <c r="N96" s="356">
        <v>0</v>
      </c>
      <c r="O96" s="356">
        <v>0</v>
      </c>
      <c r="P96" s="356">
        <v>0</v>
      </c>
      <c r="Q96" s="233">
        <f t="shared" si="21"/>
        <v>0</v>
      </c>
      <c r="R96" s="243">
        <f>Q96-'Quarterly Report'!J96</f>
        <v>0</v>
      </c>
      <c r="T96" s="275"/>
    </row>
    <row r="97" spans="2:20" s="4" customFormat="1" ht="15" customHeight="1" x14ac:dyDescent="0.25">
      <c r="B97" s="32" t="str">
        <f>'Yearly Budget'!B97</f>
        <v>CFO / Director of Finance</v>
      </c>
      <c r="C97" s="2"/>
      <c r="D97" s="356">
        <v>0</v>
      </c>
      <c r="E97" s="356">
        <v>0</v>
      </c>
      <c r="F97" s="356">
        <v>0</v>
      </c>
      <c r="G97" s="356">
        <v>0</v>
      </c>
      <c r="H97" s="356">
        <v>0</v>
      </c>
      <c r="I97" s="356">
        <v>0</v>
      </c>
      <c r="J97" s="356">
        <v>0</v>
      </c>
      <c r="K97" s="356">
        <v>0</v>
      </c>
      <c r="L97" s="356">
        <v>0</v>
      </c>
      <c r="M97" s="356">
        <v>0</v>
      </c>
      <c r="N97" s="356">
        <v>0</v>
      </c>
      <c r="O97" s="356">
        <v>0</v>
      </c>
      <c r="P97" s="356">
        <v>0</v>
      </c>
      <c r="Q97" s="233">
        <f t="shared" si="21"/>
        <v>0</v>
      </c>
      <c r="R97" s="243">
        <f>Q97-'Quarterly Report'!J97</f>
        <v>0</v>
      </c>
      <c r="T97" s="275"/>
    </row>
    <row r="98" spans="2:20" s="4" customFormat="1" ht="15" customHeight="1" x14ac:dyDescent="0.25">
      <c r="B98" s="32" t="str">
        <f>'Yearly Budget'!B98</f>
        <v>Operation / Business Manager</v>
      </c>
      <c r="C98" s="2"/>
      <c r="D98" s="356">
        <v>0</v>
      </c>
      <c r="E98" s="356">
        <v>0</v>
      </c>
      <c r="F98" s="356">
        <v>0</v>
      </c>
      <c r="G98" s="356">
        <v>0</v>
      </c>
      <c r="H98" s="356">
        <v>0</v>
      </c>
      <c r="I98" s="356">
        <v>0</v>
      </c>
      <c r="J98" s="356">
        <v>0</v>
      </c>
      <c r="K98" s="356">
        <v>0</v>
      </c>
      <c r="L98" s="356">
        <v>0</v>
      </c>
      <c r="M98" s="356">
        <v>0</v>
      </c>
      <c r="N98" s="356">
        <v>0</v>
      </c>
      <c r="O98" s="356">
        <v>0</v>
      </c>
      <c r="P98" s="356">
        <v>0</v>
      </c>
      <c r="Q98" s="233">
        <f t="shared" si="21"/>
        <v>0</v>
      </c>
      <c r="R98" s="243">
        <f>Q98-'Quarterly Report'!J98</f>
        <v>0</v>
      </c>
      <c r="T98" s="275"/>
    </row>
    <row r="99" spans="2:20" s="4" customFormat="1" ht="15" customHeight="1" x14ac:dyDescent="0.25">
      <c r="B99" s="32" t="str">
        <f>'Yearly Budget'!B99</f>
        <v>Administrative Staff</v>
      </c>
      <c r="C99" s="2"/>
      <c r="D99" s="356">
        <v>0</v>
      </c>
      <c r="E99" s="356">
        <v>0</v>
      </c>
      <c r="F99" s="356">
        <v>0</v>
      </c>
      <c r="G99" s="356">
        <v>0</v>
      </c>
      <c r="H99" s="356">
        <v>0</v>
      </c>
      <c r="I99" s="356">
        <v>0</v>
      </c>
      <c r="J99" s="356">
        <v>0</v>
      </c>
      <c r="K99" s="356">
        <v>0</v>
      </c>
      <c r="L99" s="356">
        <v>0</v>
      </c>
      <c r="M99" s="356">
        <v>0</v>
      </c>
      <c r="N99" s="356">
        <v>0</v>
      </c>
      <c r="O99" s="356">
        <v>0</v>
      </c>
      <c r="P99" s="356">
        <v>0</v>
      </c>
      <c r="Q99" s="233">
        <f t="shared" si="21"/>
        <v>0</v>
      </c>
      <c r="R99" s="243">
        <f>Q99-'Quarterly Report'!J99</f>
        <v>0</v>
      </c>
      <c r="T99" s="275"/>
    </row>
    <row r="100" spans="2:20" s="4" customFormat="1" ht="15" customHeight="1" x14ac:dyDescent="0.25">
      <c r="B100" s="32" t="str">
        <f>'Yearly Budget'!B100</f>
        <v>Other - Administrative</v>
      </c>
      <c r="C100" s="2"/>
      <c r="D100" s="356">
        <v>0</v>
      </c>
      <c r="E100" s="356">
        <v>0</v>
      </c>
      <c r="F100" s="356">
        <v>0</v>
      </c>
      <c r="G100" s="356">
        <v>0</v>
      </c>
      <c r="H100" s="356">
        <v>0</v>
      </c>
      <c r="I100" s="356">
        <v>0</v>
      </c>
      <c r="J100" s="356">
        <v>0</v>
      </c>
      <c r="K100" s="356">
        <v>0</v>
      </c>
      <c r="L100" s="356">
        <v>0</v>
      </c>
      <c r="M100" s="356">
        <v>0</v>
      </c>
      <c r="N100" s="356">
        <v>0</v>
      </c>
      <c r="O100" s="356">
        <v>0</v>
      </c>
      <c r="P100" s="356">
        <v>0</v>
      </c>
      <c r="Q100" s="233">
        <f t="shared" si="21"/>
        <v>0</v>
      </c>
      <c r="R100" s="243">
        <f>Q100-'Quarterly Report'!J100</f>
        <v>0</v>
      </c>
      <c r="T100" s="275"/>
    </row>
    <row r="101" spans="2:20" s="4" customFormat="1" ht="15" customHeight="1" thickBot="1" x14ac:dyDescent="0.3">
      <c r="B101" s="21" t="str">
        <f>'Yearly Budget'!B101</f>
        <v>TOTAL ADMINISTRATIVE STAFF PERSONNEL COSTS</v>
      </c>
      <c r="C101" s="2"/>
      <c r="D101" s="256">
        <f t="shared" ref="D101:Q101" si="22">SUM(D94:D100)</f>
        <v>0</v>
      </c>
      <c r="E101" s="50">
        <f t="shared" si="22"/>
        <v>0</v>
      </c>
      <c r="F101" s="50">
        <f t="shared" si="22"/>
        <v>0</v>
      </c>
      <c r="G101" s="50">
        <f t="shared" si="22"/>
        <v>0</v>
      </c>
      <c r="H101" s="50">
        <f t="shared" si="22"/>
        <v>0</v>
      </c>
      <c r="I101" s="50">
        <f t="shared" si="22"/>
        <v>0</v>
      </c>
      <c r="J101" s="50">
        <f t="shared" si="22"/>
        <v>0</v>
      </c>
      <c r="K101" s="50">
        <f t="shared" si="22"/>
        <v>0</v>
      </c>
      <c r="L101" s="50">
        <f t="shared" si="22"/>
        <v>0</v>
      </c>
      <c r="M101" s="50">
        <f t="shared" si="22"/>
        <v>0</v>
      </c>
      <c r="N101" s="50">
        <f t="shared" si="22"/>
        <v>0</v>
      </c>
      <c r="O101" s="50">
        <f t="shared" si="22"/>
        <v>0</v>
      </c>
      <c r="P101" s="50">
        <f t="shared" si="22"/>
        <v>0</v>
      </c>
      <c r="Q101" s="255">
        <f t="shared" si="22"/>
        <v>0</v>
      </c>
      <c r="R101" s="243">
        <f>Q101-'Quarterly Report'!J101</f>
        <v>0</v>
      </c>
      <c r="T101" s="275"/>
    </row>
    <row r="102" spans="2:20" s="4" customFormat="1" ht="6" customHeight="1" thickTop="1" x14ac:dyDescent="0.25">
      <c r="B102" s="21"/>
      <c r="C102" s="2"/>
      <c r="D102" s="253"/>
      <c r="E102" s="253"/>
      <c r="F102" s="253"/>
      <c r="G102" s="253"/>
      <c r="H102" s="253"/>
      <c r="I102" s="253"/>
      <c r="J102" s="253"/>
      <c r="K102" s="253"/>
      <c r="L102" s="253"/>
      <c r="M102" s="253"/>
      <c r="N102" s="253"/>
      <c r="O102" s="253"/>
      <c r="P102" s="253"/>
      <c r="Q102" s="253"/>
      <c r="R102" s="253"/>
      <c r="T102" s="275"/>
    </row>
    <row r="103" spans="2:20" s="4" customFormat="1" ht="15" customHeight="1" x14ac:dyDescent="0.25">
      <c r="B103" s="21" t="str">
        <f>'Yearly Budget'!B103</f>
        <v>INSTRUCTIONAL PERSONNEL COSTS</v>
      </c>
      <c r="C103" s="2"/>
      <c r="D103" s="6"/>
      <c r="E103" s="6"/>
      <c r="F103" s="6"/>
      <c r="G103" s="6"/>
      <c r="H103" s="6"/>
      <c r="I103" s="6"/>
      <c r="J103" s="6"/>
      <c r="K103" s="6"/>
      <c r="L103" s="6"/>
      <c r="M103" s="6"/>
      <c r="N103" s="6"/>
      <c r="O103" s="6"/>
      <c r="P103" s="6"/>
      <c r="Q103" s="6"/>
      <c r="R103" s="6"/>
      <c r="T103" s="275"/>
    </row>
    <row r="104" spans="2:20" s="4" customFormat="1" ht="15" customHeight="1" x14ac:dyDescent="0.25">
      <c r="B104" s="32" t="str">
        <f>'Yearly Budget'!B104</f>
        <v>Teachers - Regular</v>
      </c>
      <c r="C104" s="2"/>
      <c r="D104" s="358">
        <v>0</v>
      </c>
      <c r="E104" s="358">
        <v>0</v>
      </c>
      <c r="F104" s="358">
        <v>0</v>
      </c>
      <c r="G104" s="358">
        <v>0</v>
      </c>
      <c r="H104" s="358">
        <v>0</v>
      </c>
      <c r="I104" s="358">
        <v>0</v>
      </c>
      <c r="J104" s="358">
        <v>0</v>
      </c>
      <c r="K104" s="358">
        <v>0</v>
      </c>
      <c r="L104" s="358">
        <v>0</v>
      </c>
      <c r="M104" s="358">
        <v>0</v>
      </c>
      <c r="N104" s="358">
        <v>0</v>
      </c>
      <c r="O104" s="358">
        <v>0</v>
      </c>
      <c r="P104" s="358">
        <v>0</v>
      </c>
      <c r="Q104" s="252">
        <f t="shared" ref="Q104:Q111" si="23">SUM(D104:P104)</f>
        <v>0</v>
      </c>
      <c r="R104" s="243">
        <f>Q104-'Quarterly Report'!J104</f>
        <v>0</v>
      </c>
      <c r="T104" s="275"/>
    </row>
    <row r="105" spans="2:20" s="4" customFormat="1" ht="15" customHeight="1" x14ac:dyDescent="0.25">
      <c r="B105" s="32" t="str">
        <f>'Yearly Budget'!B105</f>
        <v>Teachers - SPED</v>
      </c>
      <c r="C105" s="2"/>
      <c r="D105" s="358">
        <v>0</v>
      </c>
      <c r="E105" s="358">
        <v>0</v>
      </c>
      <c r="F105" s="358">
        <v>0</v>
      </c>
      <c r="G105" s="358">
        <v>0</v>
      </c>
      <c r="H105" s="358">
        <v>0</v>
      </c>
      <c r="I105" s="358">
        <v>0</v>
      </c>
      <c r="J105" s="358">
        <v>0</v>
      </c>
      <c r="K105" s="358">
        <v>0</v>
      </c>
      <c r="L105" s="358">
        <v>0</v>
      </c>
      <c r="M105" s="358">
        <v>0</v>
      </c>
      <c r="N105" s="358">
        <v>0</v>
      </c>
      <c r="O105" s="358">
        <v>0</v>
      </c>
      <c r="P105" s="358">
        <v>0</v>
      </c>
      <c r="Q105" s="252">
        <f t="shared" si="23"/>
        <v>0</v>
      </c>
      <c r="R105" s="243">
        <f>Q105-'Quarterly Report'!J105</f>
        <v>0</v>
      </c>
      <c r="T105" s="275"/>
    </row>
    <row r="106" spans="2:20" s="4" customFormat="1" ht="15" customHeight="1" x14ac:dyDescent="0.25">
      <c r="B106" s="32" t="str">
        <f>'Yearly Budget'!B106</f>
        <v>Substitute Teachers</v>
      </c>
      <c r="C106" s="2"/>
      <c r="D106" s="358">
        <v>0</v>
      </c>
      <c r="E106" s="358">
        <v>0</v>
      </c>
      <c r="F106" s="358">
        <v>0</v>
      </c>
      <c r="G106" s="358">
        <v>0</v>
      </c>
      <c r="H106" s="358">
        <v>0</v>
      </c>
      <c r="I106" s="358">
        <v>0</v>
      </c>
      <c r="J106" s="358">
        <v>0</v>
      </c>
      <c r="K106" s="358">
        <v>0</v>
      </c>
      <c r="L106" s="358">
        <v>0</v>
      </c>
      <c r="M106" s="358">
        <v>0</v>
      </c>
      <c r="N106" s="358">
        <v>0</v>
      </c>
      <c r="O106" s="358">
        <v>0</v>
      </c>
      <c r="P106" s="358">
        <v>0</v>
      </c>
      <c r="Q106" s="252">
        <f t="shared" si="23"/>
        <v>0</v>
      </c>
      <c r="R106" s="243">
        <f>Q106-'Quarterly Report'!J106</f>
        <v>0</v>
      </c>
      <c r="T106" s="275"/>
    </row>
    <row r="107" spans="2:20" s="4" customFormat="1" ht="15" customHeight="1" x14ac:dyDescent="0.25">
      <c r="B107" s="32" t="str">
        <f>'Yearly Budget'!B107</f>
        <v>Teaching Assistants</v>
      </c>
      <c r="C107" s="2"/>
      <c r="D107" s="358">
        <v>0</v>
      </c>
      <c r="E107" s="358">
        <v>0</v>
      </c>
      <c r="F107" s="358">
        <v>0</v>
      </c>
      <c r="G107" s="358">
        <v>0</v>
      </c>
      <c r="H107" s="358">
        <v>0</v>
      </c>
      <c r="I107" s="358">
        <v>0</v>
      </c>
      <c r="J107" s="358">
        <v>0</v>
      </c>
      <c r="K107" s="358">
        <v>0</v>
      </c>
      <c r="L107" s="358">
        <v>0</v>
      </c>
      <c r="M107" s="358">
        <v>0</v>
      </c>
      <c r="N107" s="358">
        <v>0</v>
      </c>
      <c r="O107" s="358">
        <v>0</v>
      </c>
      <c r="P107" s="358">
        <v>0</v>
      </c>
      <c r="Q107" s="252">
        <f t="shared" si="23"/>
        <v>0</v>
      </c>
      <c r="R107" s="243">
        <f>Q107-'Quarterly Report'!J107</f>
        <v>0</v>
      </c>
      <c r="T107" s="275"/>
    </row>
    <row r="108" spans="2:20" s="4" customFormat="1" ht="15" customHeight="1" x14ac:dyDescent="0.25">
      <c r="B108" s="32" t="str">
        <f>'Yearly Budget'!B108</f>
        <v>Specialty Teachers</v>
      </c>
      <c r="C108" s="2"/>
      <c r="D108" s="358">
        <v>0</v>
      </c>
      <c r="E108" s="358">
        <v>0</v>
      </c>
      <c r="F108" s="358">
        <v>0</v>
      </c>
      <c r="G108" s="358">
        <v>0</v>
      </c>
      <c r="H108" s="358">
        <v>0</v>
      </c>
      <c r="I108" s="358">
        <v>0</v>
      </c>
      <c r="J108" s="358">
        <v>0</v>
      </c>
      <c r="K108" s="358">
        <v>0</v>
      </c>
      <c r="L108" s="358">
        <v>0</v>
      </c>
      <c r="M108" s="358">
        <v>0</v>
      </c>
      <c r="N108" s="358">
        <v>0</v>
      </c>
      <c r="O108" s="358">
        <v>0</v>
      </c>
      <c r="P108" s="358">
        <v>0</v>
      </c>
      <c r="Q108" s="252">
        <f t="shared" si="23"/>
        <v>0</v>
      </c>
      <c r="R108" s="243">
        <f>Q108-'Quarterly Report'!J108</f>
        <v>0</v>
      </c>
      <c r="T108" s="275"/>
    </row>
    <row r="109" spans="2:20" s="4" customFormat="1" ht="15" customHeight="1" x14ac:dyDescent="0.25">
      <c r="B109" s="32" t="str">
        <f>'Yearly Budget'!B109</f>
        <v>Aides</v>
      </c>
      <c r="C109" s="2"/>
      <c r="D109" s="358">
        <v>0</v>
      </c>
      <c r="E109" s="358">
        <v>0</v>
      </c>
      <c r="F109" s="358">
        <v>0</v>
      </c>
      <c r="G109" s="358">
        <v>0</v>
      </c>
      <c r="H109" s="358">
        <v>0</v>
      </c>
      <c r="I109" s="358">
        <v>0</v>
      </c>
      <c r="J109" s="358">
        <v>0</v>
      </c>
      <c r="K109" s="358">
        <v>0</v>
      </c>
      <c r="L109" s="358">
        <v>0</v>
      </c>
      <c r="M109" s="358">
        <v>0</v>
      </c>
      <c r="N109" s="358">
        <v>0</v>
      </c>
      <c r="O109" s="358">
        <v>0</v>
      </c>
      <c r="P109" s="358">
        <v>0</v>
      </c>
      <c r="Q109" s="252">
        <f t="shared" si="23"/>
        <v>0</v>
      </c>
      <c r="R109" s="243">
        <f>Q109-'Quarterly Report'!J109</f>
        <v>0</v>
      </c>
      <c r="T109" s="275"/>
    </row>
    <row r="110" spans="2:20" s="4" customFormat="1" ht="15" customHeight="1" x14ac:dyDescent="0.25">
      <c r="B110" s="32" t="str">
        <f>'Yearly Budget'!B110</f>
        <v>Therapists &amp; Counselors</v>
      </c>
      <c r="C110" s="2"/>
      <c r="D110" s="358">
        <v>0</v>
      </c>
      <c r="E110" s="358">
        <v>0</v>
      </c>
      <c r="F110" s="358">
        <v>0</v>
      </c>
      <c r="G110" s="358">
        <v>0</v>
      </c>
      <c r="H110" s="358">
        <v>0</v>
      </c>
      <c r="I110" s="358">
        <v>0</v>
      </c>
      <c r="J110" s="358">
        <v>0</v>
      </c>
      <c r="K110" s="358">
        <v>0</v>
      </c>
      <c r="L110" s="358">
        <v>0</v>
      </c>
      <c r="M110" s="358">
        <v>0</v>
      </c>
      <c r="N110" s="358">
        <v>0</v>
      </c>
      <c r="O110" s="358">
        <v>0</v>
      </c>
      <c r="P110" s="358">
        <v>0</v>
      </c>
      <c r="Q110" s="252">
        <f t="shared" si="23"/>
        <v>0</v>
      </c>
      <c r="R110" s="243">
        <f>Q110-'Quarterly Report'!J110</f>
        <v>0</v>
      </c>
      <c r="T110" s="275"/>
    </row>
    <row r="111" spans="2:20" s="4" customFormat="1" ht="15" customHeight="1" x14ac:dyDescent="0.25">
      <c r="B111" s="32" t="str">
        <f>'Yearly Budget'!B111</f>
        <v xml:space="preserve">Other - Instructional </v>
      </c>
      <c r="C111" s="2"/>
      <c r="D111" s="358">
        <v>0</v>
      </c>
      <c r="E111" s="358">
        <v>0</v>
      </c>
      <c r="F111" s="358">
        <v>0</v>
      </c>
      <c r="G111" s="358">
        <v>0</v>
      </c>
      <c r="H111" s="358">
        <v>0</v>
      </c>
      <c r="I111" s="358">
        <v>0</v>
      </c>
      <c r="J111" s="358">
        <v>0</v>
      </c>
      <c r="K111" s="358">
        <v>0</v>
      </c>
      <c r="L111" s="358">
        <v>0</v>
      </c>
      <c r="M111" s="358">
        <v>0</v>
      </c>
      <c r="N111" s="358">
        <v>0</v>
      </c>
      <c r="O111" s="358">
        <v>0</v>
      </c>
      <c r="P111" s="358">
        <v>0</v>
      </c>
      <c r="Q111" s="252">
        <f t="shared" si="23"/>
        <v>0</v>
      </c>
      <c r="R111" s="243">
        <f>Q111-'Quarterly Report'!J111</f>
        <v>0</v>
      </c>
      <c r="T111" s="275"/>
    </row>
    <row r="112" spans="2:20" s="4" customFormat="1" ht="15" customHeight="1" thickBot="1" x14ac:dyDescent="0.3">
      <c r="B112" s="21" t="str">
        <f>'Yearly Budget'!B112</f>
        <v>TOTAL INSTRUCTIONAL PERSONNEL COSTS</v>
      </c>
      <c r="C112" s="2"/>
      <c r="D112" s="256">
        <f t="shared" ref="D112:I112" si="24">SUM(D104:D111)</f>
        <v>0</v>
      </c>
      <c r="E112" s="50">
        <f t="shared" si="24"/>
        <v>0</v>
      </c>
      <c r="F112" s="50">
        <f t="shared" si="24"/>
        <v>0</v>
      </c>
      <c r="G112" s="50">
        <f t="shared" si="24"/>
        <v>0</v>
      </c>
      <c r="H112" s="50">
        <f t="shared" si="24"/>
        <v>0</v>
      </c>
      <c r="I112" s="50">
        <f t="shared" si="24"/>
        <v>0</v>
      </c>
      <c r="J112" s="50">
        <f t="shared" ref="J112:Q112" si="25">SUM(J104:J111)</f>
        <v>0</v>
      </c>
      <c r="K112" s="50">
        <f t="shared" si="25"/>
        <v>0</v>
      </c>
      <c r="L112" s="50">
        <f t="shared" si="25"/>
        <v>0</v>
      </c>
      <c r="M112" s="50">
        <f t="shared" si="25"/>
        <v>0</v>
      </c>
      <c r="N112" s="50">
        <f t="shared" si="25"/>
        <v>0</v>
      </c>
      <c r="O112" s="50">
        <f t="shared" si="25"/>
        <v>0</v>
      </c>
      <c r="P112" s="50">
        <f t="shared" si="25"/>
        <v>0</v>
      </c>
      <c r="Q112" s="255">
        <f t="shared" si="25"/>
        <v>0</v>
      </c>
      <c r="R112" s="243">
        <f>Q112-'Quarterly Report'!J112</f>
        <v>0</v>
      </c>
      <c r="T112" s="275"/>
    </row>
    <row r="113" spans="2:20" s="4" customFormat="1" ht="6" customHeight="1" thickTop="1" x14ac:dyDescent="0.25">
      <c r="B113" s="21"/>
      <c r="C113" s="2"/>
      <c r="D113" s="253"/>
      <c r="E113" s="253"/>
      <c r="F113" s="253"/>
      <c r="G113" s="253"/>
      <c r="H113" s="253"/>
      <c r="I113" s="253"/>
      <c r="J113" s="253"/>
      <c r="K113" s="253"/>
      <c r="L113" s="253"/>
      <c r="M113" s="253"/>
      <c r="N113" s="253"/>
      <c r="O113" s="253"/>
      <c r="P113" s="253"/>
      <c r="Q113" s="253"/>
      <c r="R113" s="253"/>
      <c r="T113" s="275"/>
    </row>
    <row r="114" spans="2:20" s="4" customFormat="1" ht="15" customHeight="1" x14ac:dyDescent="0.25">
      <c r="B114" s="21" t="str">
        <f>'Yearly Budget'!B114</f>
        <v>NON-INSTRUCTIONAL PERSONNEL COSTS</v>
      </c>
      <c r="C114" s="2"/>
      <c r="D114" s="6"/>
      <c r="E114" s="6"/>
      <c r="F114" s="6"/>
      <c r="G114" s="6"/>
      <c r="H114" s="6"/>
      <c r="I114" s="6"/>
      <c r="J114" s="6"/>
      <c r="K114" s="6"/>
      <c r="L114" s="6"/>
      <c r="M114" s="6"/>
      <c r="N114" s="6"/>
      <c r="O114" s="6"/>
      <c r="P114" s="6"/>
      <c r="Q114" s="6"/>
      <c r="R114" s="6"/>
      <c r="T114" s="275"/>
    </row>
    <row r="115" spans="2:20" s="4" customFormat="1" ht="15" customHeight="1" x14ac:dyDescent="0.25">
      <c r="B115" s="23" t="str">
        <f>'Yearly Budget'!B115</f>
        <v>Nurse</v>
      </c>
      <c r="C115" s="2"/>
      <c r="D115" s="358">
        <v>0</v>
      </c>
      <c r="E115" s="358">
        <v>0</v>
      </c>
      <c r="F115" s="358">
        <v>0</v>
      </c>
      <c r="G115" s="358">
        <v>0</v>
      </c>
      <c r="H115" s="358">
        <v>0</v>
      </c>
      <c r="I115" s="358">
        <v>0</v>
      </c>
      <c r="J115" s="358">
        <v>0</v>
      </c>
      <c r="K115" s="358">
        <v>0</v>
      </c>
      <c r="L115" s="358">
        <v>0</v>
      </c>
      <c r="M115" s="358">
        <v>0</v>
      </c>
      <c r="N115" s="358">
        <v>0</v>
      </c>
      <c r="O115" s="358">
        <v>0</v>
      </c>
      <c r="P115" s="358">
        <v>0</v>
      </c>
      <c r="Q115" s="252">
        <f>SUM(D115:P115)</f>
        <v>0</v>
      </c>
      <c r="R115" s="243">
        <f>Q115-'Quarterly Report'!J115</f>
        <v>0</v>
      </c>
      <c r="T115" s="275"/>
    </row>
    <row r="116" spans="2:20" s="4" customFormat="1" ht="15" customHeight="1" x14ac:dyDescent="0.25">
      <c r="B116" s="23" t="str">
        <f>'Yearly Budget'!B116</f>
        <v>Librarian</v>
      </c>
      <c r="C116" s="2"/>
      <c r="D116" s="358">
        <v>0</v>
      </c>
      <c r="E116" s="358">
        <v>0</v>
      </c>
      <c r="F116" s="358">
        <v>0</v>
      </c>
      <c r="G116" s="358">
        <v>0</v>
      </c>
      <c r="H116" s="358">
        <v>0</v>
      </c>
      <c r="I116" s="358">
        <v>0</v>
      </c>
      <c r="J116" s="358">
        <v>0</v>
      </c>
      <c r="K116" s="358">
        <v>0</v>
      </c>
      <c r="L116" s="358">
        <v>0</v>
      </c>
      <c r="M116" s="358">
        <v>0</v>
      </c>
      <c r="N116" s="358">
        <v>0</v>
      </c>
      <c r="O116" s="358">
        <v>0</v>
      </c>
      <c r="P116" s="358">
        <v>0</v>
      </c>
      <c r="Q116" s="252">
        <f>SUM(D116:P116)</f>
        <v>0</v>
      </c>
      <c r="R116" s="243">
        <f>Q116-'Quarterly Report'!J116</f>
        <v>0</v>
      </c>
      <c r="T116" s="275"/>
    </row>
    <row r="117" spans="2:20" s="4" customFormat="1" ht="15" customHeight="1" x14ac:dyDescent="0.25">
      <c r="B117" s="23" t="str">
        <f>'Yearly Budget'!B117</f>
        <v>Custodian</v>
      </c>
      <c r="C117" s="2"/>
      <c r="D117" s="358">
        <v>0</v>
      </c>
      <c r="E117" s="358">
        <v>0</v>
      </c>
      <c r="F117" s="358">
        <v>0</v>
      </c>
      <c r="G117" s="358">
        <v>0</v>
      </c>
      <c r="H117" s="358">
        <v>0</v>
      </c>
      <c r="I117" s="358">
        <v>0</v>
      </c>
      <c r="J117" s="358">
        <v>0</v>
      </c>
      <c r="K117" s="358">
        <v>0</v>
      </c>
      <c r="L117" s="358">
        <v>0</v>
      </c>
      <c r="M117" s="358">
        <v>0</v>
      </c>
      <c r="N117" s="358">
        <v>0</v>
      </c>
      <c r="O117" s="358">
        <v>0</v>
      </c>
      <c r="P117" s="358">
        <v>0</v>
      </c>
      <c r="Q117" s="252">
        <f>SUM(D117:P117)</f>
        <v>0</v>
      </c>
      <c r="R117" s="243">
        <f>Q117-'Quarterly Report'!J117</f>
        <v>0</v>
      </c>
      <c r="T117" s="275"/>
    </row>
    <row r="118" spans="2:20" s="4" customFormat="1" ht="15" customHeight="1" x14ac:dyDescent="0.25">
      <c r="B118" s="23" t="str">
        <f>'Yearly Budget'!B118</f>
        <v>Security</v>
      </c>
      <c r="C118" s="2"/>
      <c r="D118" s="358">
        <v>0</v>
      </c>
      <c r="E118" s="358">
        <v>0</v>
      </c>
      <c r="F118" s="358">
        <v>0</v>
      </c>
      <c r="G118" s="358">
        <v>0</v>
      </c>
      <c r="H118" s="358">
        <v>0</v>
      </c>
      <c r="I118" s="358">
        <v>0</v>
      </c>
      <c r="J118" s="358">
        <v>0</v>
      </c>
      <c r="K118" s="358">
        <v>0</v>
      </c>
      <c r="L118" s="358">
        <v>0</v>
      </c>
      <c r="M118" s="358">
        <v>0</v>
      </c>
      <c r="N118" s="358">
        <v>0</v>
      </c>
      <c r="O118" s="358">
        <v>0</v>
      </c>
      <c r="P118" s="358">
        <v>0</v>
      </c>
      <c r="Q118" s="252">
        <f>SUM(D118:P118)</f>
        <v>0</v>
      </c>
      <c r="R118" s="243">
        <f>Q118-'Quarterly Report'!J118</f>
        <v>0</v>
      </c>
      <c r="T118" s="275"/>
    </row>
    <row r="119" spans="2:20" s="4" customFormat="1" ht="15" customHeight="1" x14ac:dyDescent="0.25">
      <c r="B119" s="23" t="str">
        <f>'Yearly Budget'!B119</f>
        <v xml:space="preserve">Other - Non-Instructional </v>
      </c>
      <c r="C119" s="2"/>
      <c r="D119" s="358">
        <v>0</v>
      </c>
      <c r="E119" s="358">
        <v>0</v>
      </c>
      <c r="F119" s="358">
        <v>0</v>
      </c>
      <c r="G119" s="358">
        <v>0</v>
      </c>
      <c r="H119" s="358">
        <v>0</v>
      </c>
      <c r="I119" s="358">
        <v>0</v>
      </c>
      <c r="J119" s="358">
        <v>0</v>
      </c>
      <c r="K119" s="358">
        <v>0</v>
      </c>
      <c r="L119" s="358">
        <v>0</v>
      </c>
      <c r="M119" s="358">
        <v>0</v>
      </c>
      <c r="N119" s="358">
        <v>0</v>
      </c>
      <c r="O119" s="358">
        <v>0</v>
      </c>
      <c r="P119" s="358">
        <v>0</v>
      </c>
      <c r="Q119" s="252">
        <f>SUM(D119:P119)</f>
        <v>0</v>
      </c>
      <c r="R119" s="243">
        <f>Q119-'Quarterly Report'!J119</f>
        <v>0</v>
      </c>
      <c r="T119" s="275"/>
    </row>
    <row r="120" spans="2:20" s="4" customFormat="1" ht="15" customHeight="1" thickBot="1" x14ac:dyDescent="0.3">
      <c r="B120" s="21" t="str">
        <f>'Yearly Budget'!B120</f>
        <v>TOTAL NON-INSTRUCTIONAL PERSONNEL COSTS</v>
      </c>
      <c r="C120" s="2"/>
      <c r="D120" s="256">
        <f t="shared" ref="D120:I120" si="26">SUM(D115:D119)</f>
        <v>0</v>
      </c>
      <c r="E120" s="50">
        <f t="shared" si="26"/>
        <v>0</v>
      </c>
      <c r="F120" s="50">
        <f t="shared" si="26"/>
        <v>0</v>
      </c>
      <c r="G120" s="50">
        <f t="shared" si="26"/>
        <v>0</v>
      </c>
      <c r="H120" s="50">
        <f t="shared" si="26"/>
        <v>0</v>
      </c>
      <c r="I120" s="50">
        <f t="shared" si="26"/>
        <v>0</v>
      </c>
      <c r="J120" s="50">
        <f t="shared" ref="J120:Q120" si="27">SUM(J115:J119)</f>
        <v>0</v>
      </c>
      <c r="K120" s="50">
        <f t="shared" si="27"/>
        <v>0</v>
      </c>
      <c r="L120" s="50">
        <f t="shared" si="27"/>
        <v>0</v>
      </c>
      <c r="M120" s="50">
        <f t="shared" si="27"/>
        <v>0</v>
      </c>
      <c r="N120" s="50">
        <f t="shared" si="27"/>
        <v>0</v>
      </c>
      <c r="O120" s="50">
        <f t="shared" si="27"/>
        <v>0</v>
      </c>
      <c r="P120" s="50">
        <f t="shared" si="27"/>
        <v>0</v>
      </c>
      <c r="Q120" s="255">
        <f t="shared" si="27"/>
        <v>0</v>
      </c>
      <c r="R120" s="243">
        <f>Q120-'Quarterly Report'!J120</f>
        <v>0</v>
      </c>
      <c r="T120" s="275"/>
    </row>
    <row r="121" spans="2:20" s="4" customFormat="1" ht="6" customHeight="1" thickTop="1" x14ac:dyDescent="0.25">
      <c r="B121" s="21"/>
      <c r="C121" s="2"/>
      <c r="D121" s="44"/>
      <c r="E121" s="44"/>
      <c r="F121" s="44"/>
      <c r="G121" s="44"/>
      <c r="H121" s="44"/>
      <c r="I121" s="44"/>
      <c r="J121" s="44"/>
      <c r="K121" s="44"/>
      <c r="L121" s="44"/>
      <c r="M121" s="44"/>
      <c r="N121" s="44"/>
      <c r="O121" s="44"/>
      <c r="P121" s="44"/>
      <c r="Q121" s="44"/>
      <c r="R121" s="243"/>
      <c r="T121" s="275"/>
    </row>
    <row r="122" spans="2:20" s="4" customFormat="1" ht="15" customHeight="1" thickBot="1" x14ac:dyDescent="0.3">
      <c r="B122" s="36" t="str">
        <f>'Yearly Budget'!B122</f>
        <v>TOTAL PERSONNEL EXPENSES</v>
      </c>
      <c r="C122" s="2"/>
      <c r="D122" s="257">
        <f t="shared" ref="D122:Q122" si="28">D101+D112+D120</f>
        <v>0</v>
      </c>
      <c r="E122" s="255">
        <f t="shared" si="28"/>
        <v>0</v>
      </c>
      <c r="F122" s="255">
        <f t="shared" si="28"/>
        <v>0</v>
      </c>
      <c r="G122" s="255">
        <f t="shared" si="28"/>
        <v>0</v>
      </c>
      <c r="H122" s="255">
        <f t="shared" si="28"/>
        <v>0</v>
      </c>
      <c r="I122" s="255">
        <f t="shared" si="28"/>
        <v>0</v>
      </c>
      <c r="J122" s="255">
        <f t="shared" si="28"/>
        <v>0</v>
      </c>
      <c r="K122" s="255">
        <f t="shared" si="28"/>
        <v>0</v>
      </c>
      <c r="L122" s="255">
        <f t="shared" si="28"/>
        <v>0</v>
      </c>
      <c r="M122" s="255">
        <f t="shared" si="28"/>
        <v>0</v>
      </c>
      <c r="N122" s="255">
        <f t="shared" si="28"/>
        <v>0</v>
      </c>
      <c r="O122" s="255">
        <f t="shared" si="28"/>
        <v>0</v>
      </c>
      <c r="P122" s="255">
        <f t="shared" si="28"/>
        <v>0</v>
      </c>
      <c r="Q122" s="255">
        <f t="shared" si="28"/>
        <v>0</v>
      </c>
      <c r="R122" s="243">
        <f>Q122-'Quarterly Report'!J122</f>
        <v>0</v>
      </c>
      <c r="T122" s="275"/>
    </row>
    <row r="123" spans="2:20" s="4" customFormat="1" ht="6" customHeight="1" thickTop="1" x14ac:dyDescent="0.25">
      <c r="B123" s="21"/>
      <c r="C123" s="2"/>
      <c r="D123" s="253"/>
      <c r="E123" s="253"/>
      <c r="F123" s="253"/>
      <c r="G123" s="253"/>
      <c r="H123" s="253"/>
      <c r="I123" s="253"/>
      <c r="J123" s="253"/>
      <c r="K123" s="253"/>
      <c r="L123" s="253"/>
      <c r="M123" s="253"/>
      <c r="N123" s="253"/>
      <c r="O123" s="253"/>
      <c r="P123" s="253"/>
      <c r="Q123" s="253"/>
      <c r="R123" s="253"/>
      <c r="T123" s="275"/>
    </row>
    <row r="124" spans="2:20" s="4" customFormat="1" ht="15" customHeight="1" x14ac:dyDescent="0.25">
      <c r="B124" s="21" t="str">
        <f>'Yearly Budget'!B124</f>
        <v>PAYROLL TAXES AND BENEFITS</v>
      </c>
      <c r="C124" s="2"/>
      <c r="D124" s="6"/>
      <c r="E124" s="6"/>
      <c r="F124" s="6"/>
      <c r="G124" s="6"/>
      <c r="H124" s="6"/>
      <c r="I124" s="6"/>
      <c r="J124" s="6"/>
      <c r="K124" s="6"/>
      <c r="L124" s="6"/>
      <c r="M124" s="6"/>
      <c r="N124" s="6"/>
      <c r="O124" s="6"/>
      <c r="P124" s="6"/>
      <c r="Q124" s="6"/>
      <c r="R124" s="6"/>
      <c r="T124" s="275"/>
    </row>
    <row r="125" spans="2:20" s="4" customFormat="1" ht="15" customHeight="1" x14ac:dyDescent="0.25">
      <c r="B125" s="23" t="str">
        <f>'Yearly Budget'!B125</f>
        <v>Social Security</v>
      </c>
      <c r="C125" s="2"/>
      <c r="D125" s="358">
        <v>0</v>
      </c>
      <c r="E125" s="358">
        <v>0</v>
      </c>
      <c r="F125" s="358">
        <v>0</v>
      </c>
      <c r="G125" s="358">
        <v>0</v>
      </c>
      <c r="H125" s="358">
        <v>0</v>
      </c>
      <c r="I125" s="358">
        <v>0</v>
      </c>
      <c r="J125" s="358">
        <v>0</v>
      </c>
      <c r="K125" s="358">
        <v>0</v>
      </c>
      <c r="L125" s="358">
        <v>0</v>
      </c>
      <c r="M125" s="358">
        <v>0</v>
      </c>
      <c r="N125" s="358">
        <v>0</v>
      </c>
      <c r="O125" s="358">
        <v>0</v>
      </c>
      <c r="P125" s="358">
        <v>0</v>
      </c>
      <c r="Q125" s="252">
        <f t="shared" ref="Q125:Q137" si="29">SUM(D125:P125)</f>
        <v>0</v>
      </c>
      <c r="R125" s="243">
        <f>Q125-'Quarterly Report'!J125</f>
        <v>0</v>
      </c>
      <c r="T125" s="275"/>
    </row>
    <row r="126" spans="2:20" s="4" customFormat="1" ht="15" customHeight="1" x14ac:dyDescent="0.25">
      <c r="B126" s="23" t="str">
        <f>'Yearly Budget'!B126</f>
        <v>Medicare</v>
      </c>
      <c r="C126" s="2"/>
      <c r="D126" s="358">
        <v>0</v>
      </c>
      <c r="E126" s="358">
        <v>0</v>
      </c>
      <c r="F126" s="358">
        <v>0</v>
      </c>
      <c r="G126" s="358">
        <v>0</v>
      </c>
      <c r="H126" s="358">
        <v>0</v>
      </c>
      <c r="I126" s="358">
        <v>0</v>
      </c>
      <c r="J126" s="358">
        <v>0</v>
      </c>
      <c r="K126" s="358">
        <v>0</v>
      </c>
      <c r="L126" s="358">
        <v>0</v>
      </c>
      <c r="M126" s="358">
        <v>0</v>
      </c>
      <c r="N126" s="358">
        <v>0</v>
      </c>
      <c r="O126" s="358">
        <v>0</v>
      </c>
      <c r="P126" s="358">
        <v>0</v>
      </c>
      <c r="Q126" s="252">
        <f t="shared" si="29"/>
        <v>0</v>
      </c>
      <c r="R126" s="243">
        <f>Q126-'Quarterly Report'!J126</f>
        <v>0</v>
      </c>
      <c r="T126" s="275"/>
    </row>
    <row r="127" spans="2:20" s="4" customFormat="1" ht="15" customHeight="1" x14ac:dyDescent="0.25">
      <c r="B127" s="23" t="str">
        <f>'Yearly Budget'!B127</f>
        <v>State Unemployment</v>
      </c>
      <c r="C127" s="2"/>
      <c r="D127" s="358">
        <v>0</v>
      </c>
      <c r="E127" s="358">
        <v>0</v>
      </c>
      <c r="F127" s="358">
        <v>0</v>
      </c>
      <c r="G127" s="358">
        <v>0</v>
      </c>
      <c r="H127" s="358">
        <v>0</v>
      </c>
      <c r="I127" s="358">
        <v>0</v>
      </c>
      <c r="J127" s="358">
        <v>0</v>
      </c>
      <c r="K127" s="358">
        <v>0</v>
      </c>
      <c r="L127" s="358">
        <v>0</v>
      </c>
      <c r="M127" s="358">
        <v>0</v>
      </c>
      <c r="N127" s="358">
        <v>0</v>
      </c>
      <c r="O127" s="358">
        <v>0</v>
      </c>
      <c r="P127" s="358">
        <v>0</v>
      </c>
      <c r="Q127" s="252">
        <f t="shared" si="29"/>
        <v>0</v>
      </c>
      <c r="R127" s="243">
        <f>Q127-'Quarterly Report'!J127</f>
        <v>0</v>
      </c>
      <c r="T127" s="275"/>
    </row>
    <row r="128" spans="2:20" s="4" customFormat="1" ht="15" customHeight="1" x14ac:dyDescent="0.25">
      <c r="B128" s="23" t="str">
        <f>'Yearly Budget'!B128</f>
        <v>Worker's Compensation Insurance</v>
      </c>
      <c r="C128" s="2"/>
      <c r="D128" s="358">
        <v>0</v>
      </c>
      <c r="E128" s="358">
        <v>0</v>
      </c>
      <c r="F128" s="358">
        <v>0</v>
      </c>
      <c r="G128" s="358">
        <v>0</v>
      </c>
      <c r="H128" s="358">
        <v>0</v>
      </c>
      <c r="I128" s="358">
        <v>0</v>
      </c>
      <c r="J128" s="358">
        <v>0</v>
      </c>
      <c r="K128" s="358">
        <v>0</v>
      </c>
      <c r="L128" s="358">
        <v>0</v>
      </c>
      <c r="M128" s="358">
        <v>0</v>
      </c>
      <c r="N128" s="358">
        <v>0</v>
      </c>
      <c r="O128" s="358">
        <v>0</v>
      </c>
      <c r="P128" s="358">
        <v>0</v>
      </c>
      <c r="Q128" s="252">
        <f t="shared" si="29"/>
        <v>0</v>
      </c>
      <c r="R128" s="243">
        <f>Q128-'Quarterly Report'!J128</f>
        <v>0</v>
      </c>
      <c r="T128" s="275"/>
    </row>
    <row r="129" spans="2:20" s="4" customFormat="1" ht="15" customHeight="1" x14ac:dyDescent="0.25">
      <c r="B129" s="23" t="str">
        <f>'Yearly Budget'!B129</f>
        <v>Custom Other Tax #1</v>
      </c>
      <c r="C129" s="2"/>
      <c r="D129" s="358">
        <v>0</v>
      </c>
      <c r="E129" s="358">
        <v>0</v>
      </c>
      <c r="F129" s="358">
        <v>0</v>
      </c>
      <c r="G129" s="358">
        <v>0</v>
      </c>
      <c r="H129" s="358">
        <v>0</v>
      </c>
      <c r="I129" s="358">
        <v>0</v>
      </c>
      <c r="J129" s="358">
        <v>0</v>
      </c>
      <c r="K129" s="358">
        <v>0</v>
      </c>
      <c r="L129" s="358">
        <v>0</v>
      </c>
      <c r="M129" s="358">
        <v>0</v>
      </c>
      <c r="N129" s="358">
        <v>0</v>
      </c>
      <c r="O129" s="358">
        <v>0</v>
      </c>
      <c r="P129" s="358">
        <v>0</v>
      </c>
      <c r="Q129" s="252">
        <f t="shared" si="29"/>
        <v>0</v>
      </c>
      <c r="R129" s="243">
        <f>Q129-'Quarterly Report'!J129</f>
        <v>0</v>
      </c>
      <c r="T129" s="275"/>
    </row>
    <row r="130" spans="2:20" s="4" customFormat="1" ht="15" customHeight="1" x14ac:dyDescent="0.25">
      <c r="B130" s="23" t="str">
        <f>'Yearly Budget'!B130</f>
        <v>Custom Other Tax #2</v>
      </c>
      <c r="C130" s="2"/>
      <c r="D130" s="358">
        <v>0</v>
      </c>
      <c r="E130" s="358">
        <v>0</v>
      </c>
      <c r="F130" s="358">
        <v>0</v>
      </c>
      <c r="G130" s="358">
        <v>0</v>
      </c>
      <c r="H130" s="358">
        <v>0</v>
      </c>
      <c r="I130" s="358">
        <v>0</v>
      </c>
      <c r="J130" s="358">
        <v>0</v>
      </c>
      <c r="K130" s="358">
        <v>0</v>
      </c>
      <c r="L130" s="358">
        <v>0</v>
      </c>
      <c r="M130" s="358">
        <v>0</v>
      </c>
      <c r="N130" s="358">
        <v>0</v>
      </c>
      <c r="O130" s="358">
        <v>0</v>
      </c>
      <c r="P130" s="358">
        <v>0</v>
      </c>
      <c r="Q130" s="252">
        <f t="shared" si="29"/>
        <v>0</v>
      </c>
      <c r="R130" s="243">
        <f>Q130-'Quarterly Report'!J130</f>
        <v>0</v>
      </c>
      <c r="T130" s="275"/>
    </row>
    <row r="131" spans="2:20" s="4" customFormat="1" ht="15" customHeight="1" x14ac:dyDescent="0.25">
      <c r="B131" s="23" t="str">
        <f>'Yearly Budget'!B131</f>
        <v>Health Insurance</v>
      </c>
      <c r="C131" s="2"/>
      <c r="D131" s="358">
        <v>0</v>
      </c>
      <c r="E131" s="358">
        <v>0</v>
      </c>
      <c r="F131" s="358">
        <v>0</v>
      </c>
      <c r="G131" s="358">
        <v>0</v>
      </c>
      <c r="H131" s="358">
        <v>0</v>
      </c>
      <c r="I131" s="358">
        <v>0</v>
      </c>
      <c r="J131" s="358">
        <v>0</v>
      </c>
      <c r="K131" s="358">
        <v>0</v>
      </c>
      <c r="L131" s="358">
        <v>0</v>
      </c>
      <c r="M131" s="358">
        <v>0</v>
      </c>
      <c r="N131" s="358">
        <v>0</v>
      </c>
      <c r="O131" s="358">
        <v>0</v>
      </c>
      <c r="P131" s="358">
        <v>0</v>
      </c>
      <c r="Q131" s="252">
        <f t="shared" si="29"/>
        <v>0</v>
      </c>
      <c r="R131" s="243">
        <f>Q131-'Quarterly Report'!J131</f>
        <v>0</v>
      </c>
      <c r="T131" s="275"/>
    </row>
    <row r="132" spans="2:20" s="4" customFormat="1" ht="15" customHeight="1" x14ac:dyDescent="0.25">
      <c r="B132" s="23" t="str">
        <f>'Yearly Budget'!B132</f>
        <v>Dental Insurance</v>
      </c>
      <c r="C132" s="2"/>
      <c r="D132" s="358">
        <v>0</v>
      </c>
      <c r="E132" s="358">
        <v>0</v>
      </c>
      <c r="F132" s="358">
        <v>0</v>
      </c>
      <c r="G132" s="358">
        <v>0</v>
      </c>
      <c r="H132" s="358">
        <v>0</v>
      </c>
      <c r="I132" s="358">
        <v>0</v>
      </c>
      <c r="J132" s="358">
        <v>0</v>
      </c>
      <c r="K132" s="358">
        <v>0</v>
      </c>
      <c r="L132" s="358">
        <v>0</v>
      </c>
      <c r="M132" s="358">
        <v>0</v>
      </c>
      <c r="N132" s="358">
        <v>0</v>
      </c>
      <c r="O132" s="358">
        <v>0</v>
      </c>
      <c r="P132" s="358">
        <v>0</v>
      </c>
      <c r="Q132" s="252">
        <f t="shared" si="29"/>
        <v>0</v>
      </c>
      <c r="R132" s="243">
        <f>Q132-'Quarterly Report'!J132</f>
        <v>0</v>
      </c>
      <c r="T132" s="275"/>
    </row>
    <row r="133" spans="2:20" s="4" customFormat="1" ht="15" customHeight="1" x14ac:dyDescent="0.25">
      <c r="B133" s="23" t="str">
        <f>'Yearly Budget'!B133</f>
        <v>Vision Insurance</v>
      </c>
      <c r="C133" s="2"/>
      <c r="D133" s="358">
        <v>0</v>
      </c>
      <c r="E133" s="358">
        <v>0</v>
      </c>
      <c r="F133" s="358">
        <v>0</v>
      </c>
      <c r="G133" s="358">
        <v>0</v>
      </c>
      <c r="H133" s="358">
        <v>0</v>
      </c>
      <c r="I133" s="358">
        <v>0</v>
      </c>
      <c r="J133" s="358">
        <v>0</v>
      </c>
      <c r="K133" s="358">
        <v>0</v>
      </c>
      <c r="L133" s="358">
        <v>0</v>
      </c>
      <c r="M133" s="358">
        <v>0</v>
      </c>
      <c r="N133" s="358">
        <v>0</v>
      </c>
      <c r="O133" s="358">
        <v>0</v>
      </c>
      <c r="P133" s="358">
        <v>0</v>
      </c>
      <c r="Q133" s="252">
        <f t="shared" si="29"/>
        <v>0</v>
      </c>
      <c r="R133" s="243">
        <f>Q133-'Quarterly Report'!J133</f>
        <v>0</v>
      </c>
      <c r="T133" s="275"/>
    </row>
    <row r="134" spans="2:20" s="4" customFormat="1" ht="15" customHeight="1" x14ac:dyDescent="0.25">
      <c r="B134" s="23" t="str">
        <f>'Yearly Budget'!B134</f>
        <v>Life Insurance</v>
      </c>
      <c r="C134" s="2"/>
      <c r="D134" s="358">
        <v>0</v>
      </c>
      <c r="E134" s="358">
        <v>0</v>
      </c>
      <c r="F134" s="358">
        <v>0</v>
      </c>
      <c r="G134" s="358">
        <v>0</v>
      </c>
      <c r="H134" s="358">
        <v>0</v>
      </c>
      <c r="I134" s="358">
        <v>0</v>
      </c>
      <c r="J134" s="358">
        <v>0</v>
      </c>
      <c r="K134" s="358">
        <v>0</v>
      </c>
      <c r="L134" s="358">
        <v>0</v>
      </c>
      <c r="M134" s="358">
        <v>0</v>
      </c>
      <c r="N134" s="358">
        <v>0</v>
      </c>
      <c r="O134" s="358">
        <v>0</v>
      </c>
      <c r="P134" s="358">
        <v>0</v>
      </c>
      <c r="Q134" s="252">
        <f t="shared" si="29"/>
        <v>0</v>
      </c>
      <c r="R134" s="243">
        <f>Q134-'Quarterly Report'!J134</f>
        <v>0</v>
      </c>
      <c r="T134" s="275"/>
    </row>
    <row r="135" spans="2:20" s="4" customFormat="1" ht="15" customHeight="1" x14ac:dyDescent="0.25">
      <c r="B135" s="23" t="str">
        <f>'Yearly Budget'!B135</f>
        <v>Retirement Contribution</v>
      </c>
      <c r="C135" s="2"/>
      <c r="D135" s="358">
        <v>0</v>
      </c>
      <c r="E135" s="358">
        <v>0</v>
      </c>
      <c r="F135" s="358">
        <v>0</v>
      </c>
      <c r="G135" s="358">
        <v>0</v>
      </c>
      <c r="H135" s="358">
        <v>0</v>
      </c>
      <c r="I135" s="358">
        <v>0</v>
      </c>
      <c r="J135" s="358">
        <v>0</v>
      </c>
      <c r="K135" s="358">
        <v>0</v>
      </c>
      <c r="L135" s="358">
        <v>0</v>
      </c>
      <c r="M135" s="358">
        <v>0</v>
      </c>
      <c r="N135" s="358">
        <v>0</v>
      </c>
      <c r="O135" s="358">
        <v>0</v>
      </c>
      <c r="P135" s="358">
        <v>0</v>
      </c>
      <c r="Q135" s="252">
        <f t="shared" si="29"/>
        <v>0</v>
      </c>
      <c r="R135" s="243">
        <f>Q135-'Quarterly Report'!J135</f>
        <v>0</v>
      </c>
      <c r="T135" s="275"/>
    </row>
    <row r="136" spans="2:20" s="4" customFormat="1" ht="15" customHeight="1" x14ac:dyDescent="0.25">
      <c r="B136" s="23" t="str">
        <f>'Yearly Budget'!B136</f>
        <v>Custom Fringe #1</v>
      </c>
      <c r="C136" s="2"/>
      <c r="D136" s="358">
        <v>0</v>
      </c>
      <c r="E136" s="358">
        <v>0</v>
      </c>
      <c r="F136" s="358">
        <v>0</v>
      </c>
      <c r="G136" s="358">
        <v>0</v>
      </c>
      <c r="H136" s="358">
        <v>0</v>
      </c>
      <c r="I136" s="358">
        <v>0</v>
      </c>
      <c r="J136" s="358">
        <v>0</v>
      </c>
      <c r="K136" s="358">
        <v>0</v>
      </c>
      <c r="L136" s="358">
        <v>0</v>
      </c>
      <c r="M136" s="358">
        <v>0</v>
      </c>
      <c r="N136" s="358">
        <v>0</v>
      </c>
      <c r="O136" s="358">
        <v>0</v>
      </c>
      <c r="P136" s="358">
        <v>0</v>
      </c>
      <c r="Q136" s="252">
        <f t="shared" si="29"/>
        <v>0</v>
      </c>
      <c r="R136" s="243">
        <f>Q136-'Quarterly Report'!J136</f>
        <v>0</v>
      </c>
      <c r="T136" s="275"/>
    </row>
    <row r="137" spans="2:20" s="4" customFormat="1" ht="15" customHeight="1" x14ac:dyDescent="0.25">
      <c r="B137" s="23" t="str">
        <f>'Yearly Budget'!B137</f>
        <v>Custom Fringe #2</v>
      </c>
      <c r="C137" s="2"/>
      <c r="D137" s="358">
        <v>0</v>
      </c>
      <c r="E137" s="358">
        <v>0</v>
      </c>
      <c r="F137" s="358">
        <v>0</v>
      </c>
      <c r="G137" s="358">
        <v>0</v>
      </c>
      <c r="H137" s="358">
        <v>0</v>
      </c>
      <c r="I137" s="358">
        <v>0</v>
      </c>
      <c r="J137" s="358">
        <v>0</v>
      </c>
      <c r="K137" s="358">
        <v>0</v>
      </c>
      <c r="L137" s="358">
        <v>0</v>
      </c>
      <c r="M137" s="358">
        <v>0</v>
      </c>
      <c r="N137" s="358">
        <v>0</v>
      </c>
      <c r="O137" s="358">
        <v>0</v>
      </c>
      <c r="P137" s="358">
        <v>0</v>
      </c>
      <c r="Q137" s="252">
        <f t="shared" si="29"/>
        <v>0</v>
      </c>
      <c r="R137" s="243">
        <f>Q137-'Quarterly Report'!J137</f>
        <v>0</v>
      </c>
      <c r="T137" s="275"/>
    </row>
    <row r="138" spans="2:20" s="4" customFormat="1" ht="15" customHeight="1" thickBot="1" x14ac:dyDescent="0.3">
      <c r="B138" s="21" t="str">
        <f>'Yearly Budget'!B138</f>
        <v>TOTAL PAYROLL TAXES AND BENEFITS</v>
      </c>
      <c r="C138" s="2"/>
      <c r="D138" s="256">
        <f t="shared" ref="D138:Q138" si="30">SUM(D125:D137)</f>
        <v>0</v>
      </c>
      <c r="E138" s="50">
        <f t="shared" si="30"/>
        <v>0</v>
      </c>
      <c r="F138" s="50">
        <f t="shared" si="30"/>
        <v>0</v>
      </c>
      <c r="G138" s="50">
        <f t="shared" si="30"/>
        <v>0</v>
      </c>
      <c r="H138" s="50">
        <f t="shared" si="30"/>
        <v>0</v>
      </c>
      <c r="I138" s="50">
        <f t="shared" si="30"/>
        <v>0</v>
      </c>
      <c r="J138" s="50">
        <f t="shared" si="30"/>
        <v>0</v>
      </c>
      <c r="K138" s="50">
        <f t="shared" si="30"/>
        <v>0</v>
      </c>
      <c r="L138" s="50">
        <f t="shared" si="30"/>
        <v>0</v>
      </c>
      <c r="M138" s="50">
        <f t="shared" si="30"/>
        <v>0</v>
      </c>
      <c r="N138" s="50">
        <f t="shared" si="30"/>
        <v>0</v>
      </c>
      <c r="O138" s="50">
        <f>SUM(O125:O137)</f>
        <v>0</v>
      </c>
      <c r="P138" s="50">
        <f>SUM(P125:P137)</f>
        <v>0</v>
      </c>
      <c r="Q138" s="255">
        <f t="shared" si="30"/>
        <v>0</v>
      </c>
      <c r="R138" s="243">
        <f>Q138-'Quarterly Report'!J138</f>
        <v>0</v>
      </c>
      <c r="T138" s="275"/>
    </row>
    <row r="139" spans="2:20" s="4" customFormat="1" ht="6" customHeight="1" thickTop="1" x14ac:dyDescent="0.25">
      <c r="B139" s="21"/>
      <c r="C139" s="2"/>
      <c r="D139" s="44"/>
      <c r="E139" s="44"/>
      <c r="F139" s="44"/>
      <c r="G139" s="44"/>
      <c r="H139" s="44"/>
      <c r="I139" s="44"/>
      <c r="J139" s="44"/>
      <c r="K139" s="44"/>
      <c r="L139" s="44"/>
      <c r="M139" s="44"/>
      <c r="N139" s="44"/>
      <c r="O139" s="44"/>
      <c r="P139" s="44"/>
      <c r="Q139" s="44"/>
      <c r="R139" s="44"/>
      <c r="T139" s="275"/>
    </row>
    <row r="140" spans="2:20" s="39" customFormat="1" ht="15" customHeight="1" thickBot="1" x14ac:dyDescent="0.3">
      <c r="B140" s="36" t="str">
        <f>'Yearly Budget'!B140</f>
        <v>TOTAL PERSONNEL, TAX &amp; BENEFIT EXPENSES</v>
      </c>
      <c r="C140" s="11"/>
      <c r="D140" s="257">
        <f t="shared" ref="D140:Q140" si="31">D122+D138</f>
        <v>0</v>
      </c>
      <c r="E140" s="255">
        <f t="shared" si="31"/>
        <v>0</v>
      </c>
      <c r="F140" s="255">
        <f t="shared" si="31"/>
        <v>0</v>
      </c>
      <c r="G140" s="255">
        <f t="shared" si="31"/>
        <v>0</v>
      </c>
      <c r="H140" s="255">
        <f t="shared" si="31"/>
        <v>0</v>
      </c>
      <c r="I140" s="255">
        <f t="shared" si="31"/>
        <v>0</v>
      </c>
      <c r="J140" s="255">
        <f t="shared" si="31"/>
        <v>0</v>
      </c>
      <c r="K140" s="255">
        <f t="shared" si="31"/>
        <v>0</v>
      </c>
      <c r="L140" s="255">
        <f t="shared" si="31"/>
        <v>0</v>
      </c>
      <c r="M140" s="255">
        <f t="shared" si="31"/>
        <v>0</v>
      </c>
      <c r="N140" s="255">
        <f t="shared" si="31"/>
        <v>0</v>
      </c>
      <c r="O140" s="255">
        <f t="shared" si="31"/>
        <v>0</v>
      </c>
      <c r="P140" s="255">
        <f t="shared" si="31"/>
        <v>0</v>
      </c>
      <c r="Q140" s="255">
        <f t="shared" si="31"/>
        <v>0</v>
      </c>
      <c r="R140" s="243">
        <f>Q140-'Quarterly Report'!J140</f>
        <v>0</v>
      </c>
      <c r="T140" s="275"/>
    </row>
    <row r="141" spans="2:20" s="4" customFormat="1" ht="6" customHeight="1" thickTop="1" x14ac:dyDescent="0.25">
      <c r="B141" s="21"/>
      <c r="C141" s="2"/>
      <c r="D141" s="253"/>
      <c r="E141" s="253"/>
      <c r="F141" s="253"/>
      <c r="G141" s="253"/>
      <c r="H141" s="253"/>
      <c r="I141" s="253"/>
      <c r="J141" s="253"/>
      <c r="K141" s="253"/>
      <c r="L141" s="253"/>
      <c r="M141" s="253"/>
      <c r="N141" s="253"/>
      <c r="O141" s="253"/>
      <c r="P141" s="253"/>
      <c r="Q141" s="253"/>
      <c r="R141" s="253"/>
      <c r="T141" s="275"/>
    </row>
    <row r="142" spans="2:20" s="4" customFormat="1" ht="15" customHeight="1" x14ac:dyDescent="0.25">
      <c r="B142" s="21" t="str">
        <f>'Yearly Budget'!B142</f>
        <v>CONTRACTED SERVICES</v>
      </c>
      <c r="C142" s="2"/>
      <c r="D142" s="6"/>
      <c r="E142" s="6"/>
      <c r="F142" s="6"/>
      <c r="G142" s="6"/>
      <c r="H142" s="6"/>
      <c r="I142" s="6"/>
      <c r="J142" s="6"/>
      <c r="K142" s="6"/>
      <c r="L142" s="6"/>
      <c r="M142" s="6"/>
      <c r="N142" s="6"/>
      <c r="O142" s="6"/>
      <c r="P142" s="6"/>
      <c r="Q142" s="6"/>
      <c r="R142" s="6"/>
      <c r="T142" s="275"/>
    </row>
    <row r="143" spans="2:20" s="4" customFormat="1" ht="15" customHeight="1" x14ac:dyDescent="0.25">
      <c r="B143" s="23" t="str">
        <f>'Yearly Budget'!B143</f>
        <v xml:space="preserve">Accounting / Audit </v>
      </c>
      <c r="C143" s="40"/>
      <c r="D143" s="358">
        <v>0</v>
      </c>
      <c r="E143" s="358">
        <v>0</v>
      </c>
      <c r="F143" s="358">
        <v>0</v>
      </c>
      <c r="G143" s="358">
        <v>0</v>
      </c>
      <c r="H143" s="358">
        <v>0</v>
      </c>
      <c r="I143" s="358">
        <v>0</v>
      </c>
      <c r="J143" s="358">
        <v>0</v>
      </c>
      <c r="K143" s="358">
        <v>0</v>
      </c>
      <c r="L143" s="358">
        <v>0</v>
      </c>
      <c r="M143" s="358">
        <v>0</v>
      </c>
      <c r="N143" s="358">
        <v>0</v>
      </c>
      <c r="O143" s="358">
        <v>0</v>
      </c>
      <c r="P143" s="358">
        <v>0</v>
      </c>
      <c r="Q143" s="252">
        <f t="shared" ref="Q143:Q154" si="32">SUM(D143:P143)</f>
        <v>0</v>
      </c>
      <c r="R143" s="243">
        <f>Q143-'Quarterly Report'!J143</f>
        <v>0</v>
      </c>
      <c r="T143" s="275"/>
    </row>
    <row r="144" spans="2:20" s="4" customFormat="1" ht="15" customHeight="1" x14ac:dyDescent="0.25">
      <c r="B144" s="23" t="str">
        <f>'Yearly Budget'!B144</f>
        <v>Legal</v>
      </c>
      <c r="C144" s="40"/>
      <c r="D144" s="358">
        <v>0</v>
      </c>
      <c r="E144" s="358">
        <v>0</v>
      </c>
      <c r="F144" s="358">
        <v>0</v>
      </c>
      <c r="G144" s="358">
        <v>0</v>
      </c>
      <c r="H144" s="358">
        <v>0</v>
      </c>
      <c r="I144" s="358">
        <v>0</v>
      </c>
      <c r="J144" s="358">
        <v>0</v>
      </c>
      <c r="K144" s="358">
        <v>0</v>
      </c>
      <c r="L144" s="358">
        <v>0</v>
      </c>
      <c r="M144" s="358">
        <v>0</v>
      </c>
      <c r="N144" s="358">
        <v>0</v>
      </c>
      <c r="O144" s="358">
        <v>0</v>
      </c>
      <c r="P144" s="358">
        <v>0</v>
      </c>
      <c r="Q144" s="252">
        <f t="shared" si="32"/>
        <v>0</v>
      </c>
      <c r="R144" s="243">
        <f>Q144-'Quarterly Report'!J144</f>
        <v>0</v>
      </c>
      <c r="T144" s="275"/>
    </row>
    <row r="145" spans="2:20" s="4" customFormat="1" ht="15" customHeight="1" x14ac:dyDescent="0.25">
      <c r="B145" s="23" t="str">
        <f>'Yearly Budget'!B145</f>
        <v>Oversight Fee (3%)</v>
      </c>
      <c r="C145" s="40"/>
      <c r="D145" s="358">
        <v>0</v>
      </c>
      <c r="E145" s="358">
        <v>0</v>
      </c>
      <c r="F145" s="358">
        <v>0</v>
      </c>
      <c r="G145" s="358">
        <v>0</v>
      </c>
      <c r="H145" s="358">
        <v>0</v>
      </c>
      <c r="I145" s="358">
        <v>0</v>
      </c>
      <c r="J145" s="358">
        <v>0</v>
      </c>
      <c r="K145" s="358">
        <v>0</v>
      </c>
      <c r="L145" s="358">
        <v>0</v>
      </c>
      <c r="M145" s="358">
        <v>0</v>
      </c>
      <c r="N145" s="358">
        <v>0</v>
      </c>
      <c r="O145" s="358">
        <v>0</v>
      </c>
      <c r="P145" s="358">
        <v>0</v>
      </c>
      <c r="Q145" s="252">
        <f t="shared" ref="Q145:Q146" si="33">SUM(D145:P145)</f>
        <v>0</v>
      </c>
      <c r="R145" s="243">
        <f>Q145-'Quarterly Report'!J145</f>
        <v>0</v>
      </c>
      <c r="T145" s="275"/>
    </row>
    <row r="146" spans="2:20" s="4" customFormat="1" ht="15" customHeight="1" x14ac:dyDescent="0.25">
      <c r="B146" s="23" t="str">
        <f>'Yearly Budget'!B146</f>
        <v>Management Company Fee</v>
      </c>
      <c r="C146" s="40"/>
      <c r="D146" s="358">
        <v>0</v>
      </c>
      <c r="E146" s="358">
        <v>0</v>
      </c>
      <c r="F146" s="358">
        <v>0</v>
      </c>
      <c r="G146" s="358">
        <v>0</v>
      </c>
      <c r="H146" s="358">
        <v>0</v>
      </c>
      <c r="I146" s="358">
        <v>0</v>
      </c>
      <c r="J146" s="358">
        <v>0</v>
      </c>
      <c r="K146" s="358">
        <v>0</v>
      </c>
      <c r="L146" s="358">
        <v>0</v>
      </c>
      <c r="M146" s="358">
        <v>0</v>
      </c>
      <c r="N146" s="358">
        <v>0</v>
      </c>
      <c r="O146" s="358">
        <v>0</v>
      </c>
      <c r="P146" s="358">
        <v>0</v>
      </c>
      <c r="Q146" s="252">
        <f t="shared" si="33"/>
        <v>0</v>
      </c>
      <c r="R146" s="243">
        <f>Q146-'Quarterly Report'!J146</f>
        <v>0</v>
      </c>
      <c r="T146" s="275"/>
    </row>
    <row r="147" spans="2:20" s="4" customFormat="1" ht="15" customHeight="1" x14ac:dyDescent="0.25">
      <c r="B147" s="23" t="str">
        <f>'Yearly Budget'!B147</f>
        <v>Nurse Services</v>
      </c>
      <c r="C147" s="40"/>
      <c r="D147" s="358">
        <v>0</v>
      </c>
      <c r="E147" s="358">
        <v>0</v>
      </c>
      <c r="F147" s="358">
        <v>0</v>
      </c>
      <c r="G147" s="358">
        <v>0</v>
      </c>
      <c r="H147" s="358">
        <v>0</v>
      </c>
      <c r="I147" s="358">
        <v>0</v>
      </c>
      <c r="J147" s="358">
        <v>0</v>
      </c>
      <c r="K147" s="358">
        <v>0</v>
      </c>
      <c r="L147" s="358">
        <v>0</v>
      </c>
      <c r="M147" s="358">
        <v>0</v>
      </c>
      <c r="N147" s="358">
        <v>0</v>
      </c>
      <c r="O147" s="358">
        <v>0</v>
      </c>
      <c r="P147" s="358">
        <v>0</v>
      </c>
      <c r="Q147" s="252">
        <f t="shared" si="32"/>
        <v>0</v>
      </c>
      <c r="R147" s="243">
        <f>Q147-'Quarterly Report'!J147</f>
        <v>0</v>
      </c>
      <c r="T147" s="275"/>
    </row>
    <row r="148" spans="2:20" s="4" customFormat="1" ht="15" customHeight="1" x14ac:dyDescent="0.25">
      <c r="B148" s="23" t="str">
        <f>'Yearly Budget'!B148</f>
        <v>Food Service / School Lunch</v>
      </c>
      <c r="C148" s="40"/>
      <c r="D148" s="358">
        <v>0</v>
      </c>
      <c r="E148" s="358">
        <v>0</v>
      </c>
      <c r="F148" s="358">
        <v>0</v>
      </c>
      <c r="G148" s="358">
        <v>0</v>
      </c>
      <c r="H148" s="358">
        <v>0</v>
      </c>
      <c r="I148" s="358">
        <v>0</v>
      </c>
      <c r="J148" s="358">
        <v>0</v>
      </c>
      <c r="K148" s="358">
        <v>0</v>
      </c>
      <c r="L148" s="358">
        <v>0</v>
      </c>
      <c r="M148" s="358">
        <v>0</v>
      </c>
      <c r="N148" s="358">
        <v>0</v>
      </c>
      <c r="O148" s="358">
        <v>0</v>
      </c>
      <c r="P148" s="358">
        <v>0</v>
      </c>
      <c r="Q148" s="252">
        <f t="shared" si="32"/>
        <v>0</v>
      </c>
      <c r="R148" s="243">
        <f>Q148-'Quarterly Report'!J148</f>
        <v>0</v>
      </c>
      <c r="T148" s="275"/>
    </row>
    <row r="149" spans="2:20" s="4" customFormat="1" ht="15" customHeight="1" x14ac:dyDescent="0.25">
      <c r="B149" s="23" t="str">
        <f>'Yearly Budget'!B149</f>
        <v>Payroll Services</v>
      </c>
      <c r="C149" s="40"/>
      <c r="D149" s="358">
        <v>0</v>
      </c>
      <c r="E149" s="358">
        <v>0</v>
      </c>
      <c r="F149" s="358">
        <v>0</v>
      </c>
      <c r="G149" s="358">
        <v>0</v>
      </c>
      <c r="H149" s="358">
        <v>0</v>
      </c>
      <c r="I149" s="358">
        <v>0</v>
      </c>
      <c r="J149" s="358">
        <v>0</v>
      </c>
      <c r="K149" s="358">
        <v>0</v>
      </c>
      <c r="L149" s="358">
        <v>0</v>
      </c>
      <c r="M149" s="358">
        <v>0</v>
      </c>
      <c r="N149" s="358">
        <v>0</v>
      </c>
      <c r="O149" s="358">
        <v>0</v>
      </c>
      <c r="P149" s="358">
        <v>0</v>
      </c>
      <c r="Q149" s="252">
        <f t="shared" si="32"/>
        <v>0</v>
      </c>
      <c r="R149" s="243">
        <f>Q149-'Quarterly Report'!J149</f>
        <v>0</v>
      </c>
      <c r="T149" s="275"/>
    </row>
    <row r="150" spans="2:20" s="4" customFormat="1" ht="15" customHeight="1" x14ac:dyDescent="0.25">
      <c r="B150" s="23" t="str">
        <f>'Yearly Budget'!B150</f>
        <v>Special Ed Services</v>
      </c>
      <c r="C150" s="40"/>
      <c r="D150" s="358">
        <v>0</v>
      </c>
      <c r="E150" s="358">
        <v>0</v>
      </c>
      <c r="F150" s="358">
        <v>0</v>
      </c>
      <c r="G150" s="358">
        <v>0</v>
      </c>
      <c r="H150" s="358">
        <v>0</v>
      </c>
      <c r="I150" s="358">
        <v>0</v>
      </c>
      <c r="J150" s="358">
        <v>0</v>
      </c>
      <c r="K150" s="358">
        <v>0</v>
      </c>
      <c r="L150" s="358">
        <v>0</v>
      </c>
      <c r="M150" s="358">
        <v>0</v>
      </c>
      <c r="N150" s="358">
        <v>0</v>
      </c>
      <c r="O150" s="358">
        <v>0</v>
      </c>
      <c r="P150" s="358">
        <v>0</v>
      </c>
      <c r="Q150" s="252">
        <f t="shared" si="32"/>
        <v>0</v>
      </c>
      <c r="R150" s="243">
        <f>Q150-'Quarterly Report'!J150</f>
        <v>0</v>
      </c>
      <c r="T150" s="275"/>
    </row>
    <row r="151" spans="2:20" s="4" customFormat="1" ht="15" customHeight="1" x14ac:dyDescent="0.25">
      <c r="B151" s="23" t="str">
        <f>'Yearly Budget'!B151</f>
        <v>Titlement Services (i.e. Title I)</v>
      </c>
      <c r="C151" s="2"/>
      <c r="D151" s="358">
        <v>0</v>
      </c>
      <c r="E151" s="358">
        <v>0</v>
      </c>
      <c r="F151" s="358">
        <v>0</v>
      </c>
      <c r="G151" s="358">
        <v>0</v>
      </c>
      <c r="H151" s="358">
        <v>0</v>
      </c>
      <c r="I151" s="358">
        <v>0</v>
      </c>
      <c r="J151" s="358">
        <v>0</v>
      </c>
      <c r="K151" s="358">
        <v>0</v>
      </c>
      <c r="L151" s="358">
        <v>0</v>
      </c>
      <c r="M151" s="358">
        <v>0</v>
      </c>
      <c r="N151" s="358">
        <v>0</v>
      </c>
      <c r="O151" s="358">
        <v>0</v>
      </c>
      <c r="P151" s="358">
        <v>0</v>
      </c>
      <c r="Q151" s="252">
        <f t="shared" si="32"/>
        <v>0</v>
      </c>
      <c r="R151" s="243">
        <f>Q151-'Quarterly Report'!J151</f>
        <v>0</v>
      </c>
      <c r="T151" s="275"/>
    </row>
    <row r="152" spans="2:20" s="4" customFormat="1" ht="15" customHeight="1" x14ac:dyDescent="0.25">
      <c r="B152" s="23" t="str">
        <f>'Yearly Budget'!B152</f>
        <v>Custom Contracted Services #1</v>
      </c>
      <c r="C152" s="2"/>
      <c r="D152" s="358">
        <v>0</v>
      </c>
      <c r="E152" s="358">
        <v>0</v>
      </c>
      <c r="F152" s="358">
        <v>0</v>
      </c>
      <c r="G152" s="358">
        <v>0</v>
      </c>
      <c r="H152" s="358">
        <v>0</v>
      </c>
      <c r="I152" s="358">
        <v>0</v>
      </c>
      <c r="J152" s="358">
        <v>0</v>
      </c>
      <c r="K152" s="358">
        <v>0</v>
      </c>
      <c r="L152" s="358">
        <v>0</v>
      </c>
      <c r="M152" s="358">
        <v>0</v>
      </c>
      <c r="N152" s="358">
        <v>0</v>
      </c>
      <c r="O152" s="358">
        <v>0</v>
      </c>
      <c r="P152" s="358">
        <v>0</v>
      </c>
      <c r="Q152" s="252">
        <f t="shared" si="32"/>
        <v>0</v>
      </c>
      <c r="R152" s="243">
        <f>Q152-'Quarterly Report'!J152</f>
        <v>0</v>
      </c>
      <c r="T152" s="275"/>
    </row>
    <row r="153" spans="2:20" s="4" customFormat="1" ht="15" customHeight="1" x14ac:dyDescent="0.25">
      <c r="B153" s="23" t="str">
        <f>'Yearly Budget'!B153</f>
        <v>Custom Contracted Services #2</v>
      </c>
      <c r="C153" s="2"/>
      <c r="D153" s="358">
        <v>0</v>
      </c>
      <c r="E153" s="358">
        <v>0</v>
      </c>
      <c r="F153" s="358">
        <v>0</v>
      </c>
      <c r="G153" s="358">
        <v>0</v>
      </c>
      <c r="H153" s="358">
        <v>0</v>
      </c>
      <c r="I153" s="358">
        <v>0</v>
      </c>
      <c r="J153" s="358">
        <v>0</v>
      </c>
      <c r="K153" s="358">
        <v>0</v>
      </c>
      <c r="L153" s="358">
        <v>0</v>
      </c>
      <c r="M153" s="358">
        <v>0</v>
      </c>
      <c r="N153" s="358">
        <v>0</v>
      </c>
      <c r="O153" s="358">
        <v>0</v>
      </c>
      <c r="P153" s="358">
        <v>0</v>
      </c>
      <c r="Q153" s="252">
        <f t="shared" si="32"/>
        <v>0</v>
      </c>
      <c r="R153" s="243">
        <f>Q153-'Quarterly Report'!J153</f>
        <v>0</v>
      </c>
      <c r="T153" s="275"/>
    </row>
    <row r="154" spans="2:20" s="4" customFormat="1" ht="15" customHeight="1" x14ac:dyDescent="0.25">
      <c r="B154" s="23" t="str">
        <f>'Yearly Budget'!B154</f>
        <v>Custom Contracted Services #3</v>
      </c>
      <c r="C154" s="2"/>
      <c r="D154" s="358">
        <v>0</v>
      </c>
      <c r="E154" s="358">
        <v>0</v>
      </c>
      <c r="F154" s="358">
        <v>0</v>
      </c>
      <c r="G154" s="358">
        <v>0</v>
      </c>
      <c r="H154" s="358">
        <v>0</v>
      </c>
      <c r="I154" s="358">
        <v>0</v>
      </c>
      <c r="J154" s="358">
        <v>0</v>
      </c>
      <c r="K154" s="358">
        <v>0</v>
      </c>
      <c r="L154" s="358">
        <v>0</v>
      </c>
      <c r="M154" s="358">
        <v>0</v>
      </c>
      <c r="N154" s="358">
        <v>0</v>
      </c>
      <c r="O154" s="358">
        <v>0</v>
      </c>
      <c r="P154" s="358">
        <v>0</v>
      </c>
      <c r="Q154" s="252">
        <f t="shared" si="32"/>
        <v>0</v>
      </c>
      <c r="R154" s="243">
        <f>Q154-'Quarterly Report'!J154</f>
        <v>0</v>
      </c>
      <c r="T154" s="275"/>
    </row>
    <row r="155" spans="2:20" s="4" customFormat="1" ht="15" customHeight="1" thickBot="1" x14ac:dyDescent="0.3">
      <c r="B155" s="21" t="str">
        <f>'Yearly Budget'!B155</f>
        <v>TOTAL CONTRACTED SERVICES</v>
      </c>
      <c r="C155" s="2"/>
      <c r="D155" s="256">
        <f t="shared" ref="D155:I155" si="34">SUM(D143:D154)</f>
        <v>0</v>
      </c>
      <c r="E155" s="50">
        <f t="shared" si="34"/>
        <v>0</v>
      </c>
      <c r="F155" s="50">
        <f t="shared" si="34"/>
        <v>0</v>
      </c>
      <c r="G155" s="50">
        <f t="shared" si="34"/>
        <v>0</v>
      </c>
      <c r="H155" s="50">
        <f t="shared" si="34"/>
        <v>0</v>
      </c>
      <c r="I155" s="50">
        <f t="shared" si="34"/>
        <v>0</v>
      </c>
      <c r="J155" s="50">
        <f t="shared" ref="J155:P155" si="35">SUM(J143:J154)</f>
        <v>0</v>
      </c>
      <c r="K155" s="50">
        <f t="shared" si="35"/>
        <v>0</v>
      </c>
      <c r="L155" s="50">
        <f t="shared" si="35"/>
        <v>0</v>
      </c>
      <c r="M155" s="50">
        <f t="shared" si="35"/>
        <v>0</v>
      </c>
      <c r="N155" s="50">
        <f t="shared" si="35"/>
        <v>0</v>
      </c>
      <c r="O155" s="50">
        <f t="shared" si="35"/>
        <v>0</v>
      </c>
      <c r="P155" s="50">
        <f t="shared" si="35"/>
        <v>0</v>
      </c>
      <c r="Q155" s="255">
        <f>SUM(Q143:Q154)</f>
        <v>0</v>
      </c>
      <c r="R155" s="243">
        <f>Q155-'Quarterly Report'!J155</f>
        <v>0</v>
      </c>
      <c r="T155" s="275"/>
    </row>
    <row r="156" spans="2:20" s="4" customFormat="1" ht="6" customHeight="1" thickTop="1" x14ac:dyDescent="0.25">
      <c r="B156" s="21"/>
      <c r="C156" s="2"/>
      <c r="D156" s="44"/>
      <c r="E156" s="44"/>
      <c r="F156" s="44"/>
      <c r="G156" s="44"/>
      <c r="H156" s="44"/>
      <c r="I156" s="44"/>
      <c r="J156" s="44"/>
      <c r="K156" s="44"/>
      <c r="L156" s="44"/>
      <c r="M156" s="44"/>
      <c r="N156" s="44"/>
      <c r="O156" s="44"/>
      <c r="P156" s="44"/>
      <c r="Q156" s="44"/>
      <c r="R156" s="44"/>
      <c r="T156" s="275"/>
    </row>
    <row r="157" spans="2:20" s="4" customFormat="1" ht="15" customHeight="1" x14ac:dyDescent="0.25">
      <c r="B157" s="21" t="str">
        <f>'Yearly Budget'!B157</f>
        <v>SCHOOL OPERATIONS</v>
      </c>
      <c r="C157" s="2"/>
      <c r="D157" s="6"/>
      <c r="E157" s="6"/>
      <c r="F157" s="6"/>
      <c r="G157" s="6"/>
      <c r="H157" s="6"/>
      <c r="I157" s="6"/>
      <c r="J157" s="6"/>
      <c r="K157" s="6"/>
      <c r="L157" s="6"/>
      <c r="M157" s="6"/>
      <c r="N157" s="6"/>
      <c r="O157" s="6"/>
      <c r="P157" s="6"/>
      <c r="Q157" s="6"/>
      <c r="R157" s="6"/>
      <c r="T157" s="275"/>
    </row>
    <row r="158" spans="2:20" s="4" customFormat="1" ht="15" customHeight="1" x14ac:dyDescent="0.25">
      <c r="B158" s="23" t="str">
        <f>'Yearly Budget'!B158</f>
        <v>Board Expenses</v>
      </c>
      <c r="C158" s="40"/>
      <c r="D158" s="358">
        <v>0</v>
      </c>
      <c r="E158" s="358">
        <v>0</v>
      </c>
      <c r="F158" s="358">
        <v>0</v>
      </c>
      <c r="G158" s="358">
        <v>0</v>
      </c>
      <c r="H158" s="358">
        <v>0</v>
      </c>
      <c r="I158" s="358">
        <v>0</v>
      </c>
      <c r="J158" s="358">
        <v>0</v>
      </c>
      <c r="K158" s="358">
        <v>0</v>
      </c>
      <c r="L158" s="358">
        <v>0</v>
      </c>
      <c r="M158" s="358">
        <v>0</v>
      </c>
      <c r="N158" s="358">
        <v>0</v>
      </c>
      <c r="O158" s="358">
        <v>0</v>
      </c>
      <c r="P158" s="358">
        <v>0</v>
      </c>
      <c r="Q158" s="252">
        <f t="shared" ref="Q158:Q179" si="36">SUM(D158:P158)</f>
        <v>0</v>
      </c>
      <c r="R158" s="243">
        <f>Q158-'Quarterly Report'!J158</f>
        <v>0</v>
      </c>
      <c r="T158" s="275"/>
    </row>
    <row r="159" spans="2:20" s="4" customFormat="1" ht="15" customHeight="1" x14ac:dyDescent="0.25">
      <c r="B159" s="23" t="str">
        <f>'Yearly Budget'!B159</f>
        <v>Classroom / Teaching Supplies &amp; Materials</v>
      </c>
      <c r="C159" s="40"/>
      <c r="D159" s="358">
        <v>0</v>
      </c>
      <c r="E159" s="358">
        <v>0</v>
      </c>
      <c r="F159" s="358">
        <v>0</v>
      </c>
      <c r="G159" s="358">
        <v>0</v>
      </c>
      <c r="H159" s="358">
        <v>0</v>
      </c>
      <c r="I159" s="358">
        <v>0</v>
      </c>
      <c r="J159" s="358">
        <v>0</v>
      </c>
      <c r="K159" s="358">
        <v>0</v>
      </c>
      <c r="L159" s="358">
        <v>0</v>
      </c>
      <c r="M159" s="358">
        <v>0</v>
      </c>
      <c r="N159" s="358">
        <v>0</v>
      </c>
      <c r="O159" s="358">
        <v>0</v>
      </c>
      <c r="P159" s="358">
        <v>0</v>
      </c>
      <c r="Q159" s="252">
        <f t="shared" si="36"/>
        <v>0</v>
      </c>
      <c r="R159" s="243">
        <f>Q159-'Quarterly Report'!J159</f>
        <v>0</v>
      </c>
      <c r="T159" s="275"/>
    </row>
    <row r="160" spans="2:20" s="4" customFormat="1" ht="15" customHeight="1" x14ac:dyDescent="0.25">
      <c r="B160" s="23" t="str">
        <f>'Yearly Budget'!B160</f>
        <v>Special Ed Supplies &amp; Materials</v>
      </c>
      <c r="C160" s="2"/>
      <c r="D160" s="358">
        <v>0</v>
      </c>
      <c r="E160" s="358">
        <v>0</v>
      </c>
      <c r="F160" s="358">
        <v>0</v>
      </c>
      <c r="G160" s="358">
        <v>0</v>
      </c>
      <c r="H160" s="358">
        <v>0</v>
      </c>
      <c r="I160" s="358">
        <v>0</v>
      </c>
      <c r="J160" s="358">
        <v>0</v>
      </c>
      <c r="K160" s="358">
        <v>0</v>
      </c>
      <c r="L160" s="358">
        <v>0</v>
      </c>
      <c r="M160" s="358">
        <v>0</v>
      </c>
      <c r="N160" s="358">
        <v>0</v>
      </c>
      <c r="O160" s="358">
        <v>0</v>
      </c>
      <c r="P160" s="358">
        <v>0</v>
      </c>
      <c r="Q160" s="252">
        <f t="shared" si="36"/>
        <v>0</v>
      </c>
      <c r="R160" s="243">
        <f>Q160-'Quarterly Report'!J160</f>
        <v>0</v>
      </c>
      <c r="T160" s="275"/>
    </row>
    <row r="161" spans="2:20" s="4" customFormat="1" ht="15" customHeight="1" x14ac:dyDescent="0.25">
      <c r="B161" s="23" t="str">
        <f>'Yearly Budget'!B161</f>
        <v>Textbooks / Workbooks</v>
      </c>
      <c r="C161" s="2"/>
      <c r="D161" s="358">
        <v>0</v>
      </c>
      <c r="E161" s="358">
        <v>0</v>
      </c>
      <c r="F161" s="358">
        <v>0</v>
      </c>
      <c r="G161" s="358">
        <v>0</v>
      </c>
      <c r="H161" s="358">
        <v>0</v>
      </c>
      <c r="I161" s="358">
        <v>0</v>
      </c>
      <c r="J161" s="358">
        <v>0</v>
      </c>
      <c r="K161" s="358">
        <v>0</v>
      </c>
      <c r="L161" s="358">
        <v>0</v>
      </c>
      <c r="M161" s="358">
        <v>0</v>
      </c>
      <c r="N161" s="358">
        <v>0</v>
      </c>
      <c r="O161" s="358">
        <v>0</v>
      </c>
      <c r="P161" s="358">
        <v>0</v>
      </c>
      <c r="Q161" s="252">
        <f t="shared" si="36"/>
        <v>0</v>
      </c>
      <c r="R161" s="243">
        <f>Q161-'Quarterly Report'!J161</f>
        <v>0</v>
      </c>
      <c r="T161" s="275"/>
    </row>
    <row r="162" spans="2:20" s="4" customFormat="1" ht="15" customHeight="1" x14ac:dyDescent="0.25">
      <c r="B162" s="23" t="str">
        <f>'Yearly Budget'!B162</f>
        <v>Supplies &amp; Materials other</v>
      </c>
      <c r="C162" s="2"/>
      <c r="D162" s="358">
        <v>0</v>
      </c>
      <c r="E162" s="358">
        <v>0</v>
      </c>
      <c r="F162" s="358">
        <v>0</v>
      </c>
      <c r="G162" s="358">
        <v>0</v>
      </c>
      <c r="H162" s="358">
        <v>0</v>
      </c>
      <c r="I162" s="358">
        <v>0</v>
      </c>
      <c r="J162" s="358">
        <v>0</v>
      </c>
      <c r="K162" s="358">
        <v>0</v>
      </c>
      <c r="L162" s="358">
        <v>0</v>
      </c>
      <c r="M162" s="358">
        <v>0</v>
      </c>
      <c r="N162" s="358">
        <v>0</v>
      </c>
      <c r="O162" s="358">
        <v>0</v>
      </c>
      <c r="P162" s="358">
        <v>0</v>
      </c>
      <c r="Q162" s="252">
        <f t="shared" si="36"/>
        <v>0</v>
      </c>
      <c r="R162" s="243">
        <f>Q162-'Quarterly Report'!J162</f>
        <v>0</v>
      </c>
      <c r="T162" s="275"/>
    </row>
    <row r="163" spans="2:20" s="4" customFormat="1" ht="15" customHeight="1" x14ac:dyDescent="0.25">
      <c r="B163" s="23" t="str">
        <f>'Yearly Budget'!B163</f>
        <v xml:space="preserve">Equipment / Furniture   </v>
      </c>
      <c r="C163" s="2"/>
      <c r="D163" s="358">
        <v>0</v>
      </c>
      <c r="E163" s="358">
        <v>0</v>
      </c>
      <c r="F163" s="358">
        <v>0</v>
      </c>
      <c r="G163" s="358">
        <v>0</v>
      </c>
      <c r="H163" s="358">
        <v>0</v>
      </c>
      <c r="I163" s="358">
        <v>0</v>
      </c>
      <c r="J163" s="358">
        <v>0</v>
      </c>
      <c r="K163" s="358">
        <v>0</v>
      </c>
      <c r="L163" s="358">
        <v>0</v>
      </c>
      <c r="M163" s="358">
        <v>0</v>
      </c>
      <c r="N163" s="358">
        <v>0</v>
      </c>
      <c r="O163" s="358">
        <v>0</v>
      </c>
      <c r="P163" s="358">
        <v>0</v>
      </c>
      <c r="Q163" s="252">
        <f t="shared" si="36"/>
        <v>0</v>
      </c>
      <c r="R163" s="243">
        <f>Q163-'Quarterly Report'!J163</f>
        <v>0</v>
      </c>
      <c r="T163" s="275"/>
    </row>
    <row r="164" spans="2:20" s="4" customFormat="1" ht="15" customHeight="1" x14ac:dyDescent="0.25">
      <c r="B164" s="23" t="str">
        <f>'Yearly Budget'!B164</f>
        <v xml:space="preserve">Telephone </v>
      </c>
      <c r="C164" s="2"/>
      <c r="D164" s="358">
        <v>0</v>
      </c>
      <c r="E164" s="358">
        <v>0</v>
      </c>
      <c r="F164" s="358">
        <v>0</v>
      </c>
      <c r="G164" s="358">
        <v>0</v>
      </c>
      <c r="H164" s="358">
        <v>0</v>
      </c>
      <c r="I164" s="358">
        <v>0</v>
      </c>
      <c r="J164" s="358">
        <v>0</v>
      </c>
      <c r="K164" s="358">
        <v>0</v>
      </c>
      <c r="L164" s="358">
        <v>0</v>
      </c>
      <c r="M164" s="358">
        <v>0</v>
      </c>
      <c r="N164" s="358">
        <v>0</v>
      </c>
      <c r="O164" s="358">
        <v>0</v>
      </c>
      <c r="P164" s="358">
        <v>0</v>
      </c>
      <c r="Q164" s="252">
        <f t="shared" si="36"/>
        <v>0</v>
      </c>
      <c r="R164" s="243">
        <f>Q164-'Quarterly Report'!J164</f>
        <v>0</v>
      </c>
      <c r="T164" s="275"/>
    </row>
    <row r="165" spans="2:20" s="4" customFormat="1" ht="15" customHeight="1" x14ac:dyDescent="0.25">
      <c r="B165" s="23" t="str">
        <f>'Yearly Budget'!B165</f>
        <v>Technology</v>
      </c>
      <c r="C165" s="2"/>
      <c r="D165" s="358">
        <v>0</v>
      </c>
      <c r="E165" s="358">
        <v>0</v>
      </c>
      <c r="F165" s="358">
        <v>0</v>
      </c>
      <c r="G165" s="358">
        <v>0</v>
      </c>
      <c r="H165" s="358">
        <v>0</v>
      </c>
      <c r="I165" s="358">
        <v>0</v>
      </c>
      <c r="J165" s="358">
        <v>0</v>
      </c>
      <c r="K165" s="358">
        <v>0</v>
      </c>
      <c r="L165" s="358">
        <v>0</v>
      </c>
      <c r="M165" s="358">
        <v>0</v>
      </c>
      <c r="N165" s="358">
        <v>0</v>
      </c>
      <c r="O165" s="358">
        <v>0</v>
      </c>
      <c r="P165" s="358">
        <v>0</v>
      </c>
      <c r="Q165" s="252">
        <f t="shared" si="36"/>
        <v>0</v>
      </c>
      <c r="R165" s="243">
        <f>Q165-'Quarterly Report'!J165</f>
        <v>0</v>
      </c>
      <c r="T165" s="275"/>
    </row>
    <row r="166" spans="2:20" s="4" customFormat="1" ht="15" customHeight="1" x14ac:dyDescent="0.25">
      <c r="B166" s="23" t="str">
        <f>'Yearly Budget'!B166</f>
        <v>Student Testing &amp; Assessment</v>
      </c>
      <c r="C166" s="2"/>
      <c r="D166" s="358">
        <v>0</v>
      </c>
      <c r="E166" s="358">
        <v>0</v>
      </c>
      <c r="F166" s="358">
        <v>0</v>
      </c>
      <c r="G166" s="358">
        <v>0</v>
      </c>
      <c r="H166" s="358">
        <v>0</v>
      </c>
      <c r="I166" s="358">
        <v>0</v>
      </c>
      <c r="J166" s="358">
        <v>0</v>
      </c>
      <c r="K166" s="358">
        <v>0</v>
      </c>
      <c r="L166" s="358">
        <v>0</v>
      </c>
      <c r="M166" s="358">
        <v>0</v>
      </c>
      <c r="N166" s="358">
        <v>0</v>
      </c>
      <c r="O166" s="358">
        <v>0</v>
      </c>
      <c r="P166" s="358">
        <v>0</v>
      </c>
      <c r="Q166" s="252">
        <f t="shared" si="36"/>
        <v>0</v>
      </c>
      <c r="R166" s="243">
        <f>Q166-'Quarterly Report'!J166</f>
        <v>0</v>
      </c>
      <c r="T166" s="275"/>
    </row>
    <row r="167" spans="2:20" s="4" customFormat="1" ht="15" customHeight="1" x14ac:dyDescent="0.25">
      <c r="B167" s="23" t="str">
        <f>'Yearly Budget'!B167</f>
        <v>Field Trips</v>
      </c>
      <c r="C167" s="2"/>
      <c r="D167" s="358">
        <v>0</v>
      </c>
      <c r="E167" s="358">
        <v>0</v>
      </c>
      <c r="F167" s="358">
        <v>0</v>
      </c>
      <c r="G167" s="358">
        <v>0</v>
      </c>
      <c r="H167" s="358">
        <v>0</v>
      </c>
      <c r="I167" s="358">
        <v>0</v>
      </c>
      <c r="J167" s="358">
        <v>0</v>
      </c>
      <c r="K167" s="358">
        <v>0</v>
      </c>
      <c r="L167" s="358">
        <v>0</v>
      </c>
      <c r="M167" s="358">
        <v>0</v>
      </c>
      <c r="N167" s="358">
        <v>0</v>
      </c>
      <c r="O167" s="358">
        <v>0</v>
      </c>
      <c r="P167" s="358">
        <v>0</v>
      </c>
      <c r="Q167" s="252">
        <f t="shared" si="36"/>
        <v>0</v>
      </c>
      <c r="R167" s="243">
        <f>Q167-'Quarterly Report'!J167</f>
        <v>0</v>
      </c>
      <c r="T167" s="275"/>
    </row>
    <row r="168" spans="2:20" s="4" customFormat="1" ht="15" customHeight="1" x14ac:dyDescent="0.25">
      <c r="B168" s="23" t="str">
        <f>'Yearly Budget'!B168</f>
        <v>Transportation (student)</v>
      </c>
      <c r="C168" s="2"/>
      <c r="D168" s="358">
        <v>0</v>
      </c>
      <c r="E168" s="358">
        <v>0</v>
      </c>
      <c r="F168" s="358">
        <v>0</v>
      </c>
      <c r="G168" s="358">
        <v>0</v>
      </c>
      <c r="H168" s="358">
        <v>0</v>
      </c>
      <c r="I168" s="358">
        <v>0</v>
      </c>
      <c r="J168" s="358">
        <v>0</v>
      </c>
      <c r="K168" s="358">
        <v>0</v>
      </c>
      <c r="L168" s="358">
        <v>0</v>
      </c>
      <c r="M168" s="358">
        <v>0</v>
      </c>
      <c r="N168" s="358">
        <v>0</v>
      </c>
      <c r="O168" s="358">
        <v>0</v>
      </c>
      <c r="P168" s="358">
        <v>0</v>
      </c>
      <c r="Q168" s="252">
        <f t="shared" si="36"/>
        <v>0</v>
      </c>
      <c r="R168" s="243">
        <f>Q168-'Quarterly Report'!J168</f>
        <v>0</v>
      </c>
      <c r="T168" s="275"/>
    </row>
    <row r="169" spans="2:20" s="4" customFormat="1" ht="15" customHeight="1" x14ac:dyDescent="0.25">
      <c r="B169" s="23" t="str">
        <f>'Yearly Budget'!B169</f>
        <v>Student Services - other</v>
      </c>
      <c r="C169" s="2"/>
      <c r="D169" s="358">
        <v>0</v>
      </c>
      <c r="E169" s="358">
        <v>0</v>
      </c>
      <c r="F169" s="358">
        <v>0</v>
      </c>
      <c r="G169" s="358">
        <v>0</v>
      </c>
      <c r="H169" s="358">
        <v>0</v>
      </c>
      <c r="I169" s="358">
        <v>0</v>
      </c>
      <c r="J169" s="358">
        <v>0</v>
      </c>
      <c r="K169" s="358">
        <v>0</v>
      </c>
      <c r="L169" s="358">
        <v>0</v>
      </c>
      <c r="M169" s="358">
        <v>0</v>
      </c>
      <c r="N169" s="358">
        <v>0</v>
      </c>
      <c r="O169" s="358">
        <v>0</v>
      </c>
      <c r="P169" s="358">
        <v>0</v>
      </c>
      <c r="Q169" s="252">
        <f t="shared" si="36"/>
        <v>0</v>
      </c>
      <c r="R169" s="243">
        <f>Q169-'Quarterly Report'!J169</f>
        <v>0</v>
      </c>
      <c r="T169" s="275"/>
    </row>
    <row r="170" spans="2:20" s="4" customFormat="1" ht="15" customHeight="1" x14ac:dyDescent="0.25">
      <c r="B170" s="23" t="str">
        <f>'Yearly Budget'!B170</f>
        <v>Office Expense</v>
      </c>
      <c r="C170" s="40"/>
      <c r="D170" s="358">
        <v>0</v>
      </c>
      <c r="E170" s="358">
        <v>0</v>
      </c>
      <c r="F170" s="358">
        <v>0</v>
      </c>
      <c r="G170" s="358">
        <v>0</v>
      </c>
      <c r="H170" s="358">
        <v>0</v>
      </c>
      <c r="I170" s="358">
        <v>0</v>
      </c>
      <c r="J170" s="358">
        <v>0</v>
      </c>
      <c r="K170" s="358">
        <v>0</v>
      </c>
      <c r="L170" s="358">
        <v>0</v>
      </c>
      <c r="M170" s="358">
        <v>0</v>
      </c>
      <c r="N170" s="358">
        <v>0</v>
      </c>
      <c r="O170" s="358">
        <v>0</v>
      </c>
      <c r="P170" s="358">
        <v>0</v>
      </c>
      <c r="Q170" s="252">
        <f t="shared" si="36"/>
        <v>0</v>
      </c>
      <c r="R170" s="243">
        <f>Q170-'Quarterly Report'!J170</f>
        <v>0</v>
      </c>
      <c r="T170" s="275"/>
    </row>
    <row r="171" spans="2:20" s="4" customFormat="1" ht="15" customHeight="1" x14ac:dyDescent="0.25">
      <c r="B171" s="23" t="str">
        <f>'Yearly Budget'!B171</f>
        <v>Staff Development</v>
      </c>
      <c r="C171" s="40"/>
      <c r="D171" s="358">
        <v>0</v>
      </c>
      <c r="E171" s="358">
        <v>0</v>
      </c>
      <c r="F171" s="358">
        <v>0</v>
      </c>
      <c r="G171" s="358">
        <v>0</v>
      </c>
      <c r="H171" s="358">
        <v>0</v>
      </c>
      <c r="I171" s="358">
        <v>0</v>
      </c>
      <c r="J171" s="358">
        <v>0</v>
      </c>
      <c r="K171" s="358">
        <v>0</v>
      </c>
      <c r="L171" s="358">
        <v>0</v>
      </c>
      <c r="M171" s="358">
        <v>0</v>
      </c>
      <c r="N171" s="358">
        <v>0</v>
      </c>
      <c r="O171" s="358">
        <v>0</v>
      </c>
      <c r="P171" s="358">
        <v>0</v>
      </c>
      <c r="Q171" s="252">
        <f t="shared" si="36"/>
        <v>0</v>
      </c>
      <c r="R171" s="243">
        <f>Q171-'Quarterly Report'!J171</f>
        <v>0</v>
      </c>
      <c r="T171" s="275"/>
    </row>
    <row r="172" spans="2:20" s="4" customFormat="1" ht="15" customHeight="1" x14ac:dyDescent="0.25">
      <c r="B172" s="23" t="str">
        <f>'Yearly Budget'!B172</f>
        <v>Staff Recruitment</v>
      </c>
      <c r="C172" s="40"/>
      <c r="D172" s="358">
        <v>0</v>
      </c>
      <c r="E172" s="358">
        <v>0</v>
      </c>
      <c r="F172" s="358">
        <v>0</v>
      </c>
      <c r="G172" s="358">
        <v>0</v>
      </c>
      <c r="H172" s="358">
        <v>0</v>
      </c>
      <c r="I172" s="358">
        <v>0</v>
      </c>
      <c r="J172" s="358">
        <v>0</v>
      </c>
      <c r="K172" s="358">
        <v>0</v>
      </c>
      <c r="L172" s="358">
        <v>0</v>
      </c>
      <c r="M172" s="358">
        <v>0</v>
      </c>
      <c r="N172" s="358">
        <v>0</v>
      </c>
      <c r="O172" s="358">
        <v>0</v>
      </c>
      <c r="P172" s="358">
        <v>0</v>
      </c>
      <c r="Q172" s="252">
        <f t="shared" si="36"/>
        <v>0</v>
      </c>
      <c r="R172" s="243">
        <f>Q172-'Quarterly Report'!J172</f>
        <v>0</v>
      </c>
      <c r="T172" s="275"/>
    </row>
    <row r="173" spans="2:20" s="4" customFormat="1" ht="15" customHeight="1" x14ac:dyDescent="0.25">
      <c r="B173" s="23" t="str">
        <f>'Yearly Budget'!B173</f>
        <v>Student Recruitment / Marketing</v>
      </c>
      <c r="C173" s="40"/>
      <c r="D173" s="358">
        <v>0</v>
      </c>
      <c r="E173" s="358">
        <v>0</v>
      </c>
      <c r="F173" s="358">
        <v>0</v>
      </c>
      <c r="G173" s="358">
        <v>0</v>
      </c>
      <c r="H173" s="358">
        <v>0</v>
      </c>
      <c r="I173" s="358">
        <v>0</v>
      </c>
      <c r="J173" s="358">
        <v>0</v>
      </c>
      <c r="K173" s="358">
        <v>0</v>
      </c>
      <c r="L173" s="358">
        <v>0</v>
      </c>
      <c r="M173" s="358">
        <v>0</v>
      </c>
      <c r="N173" s="358">
        <v>0</v>
      </c>
      <c r="O173" s="358">
        <v>0</v>
      </c>
      <c r="P173" s="358">
        <v>0</v>
      </c>
      <c r="Q173" s="252">
        <f t="shared" si="36"/>
        <v>0</v>
      </c>
      <c r="R173" s="243">
        <f>Q173-'Quarterly Report'!J173</f>
        <v>0</v>
      </c>
      <c r="T173" s="275"/>
    </row>
    <row r="174" spans="2:20" s="4" customFormat="1" ht="15" customHeight="1" x14ac:dyDescent="0.25">
      <c r="B174" s="23" t="str">
        <f>'Yearly Budget'!B174</f>
        <v>School Meals / Lunch</v>
      </c>
      <c r="C174" s="40"/>
      <c r="D174" s="358">
        <v>0</v>
      </c>
      <c r="E174" s="358">
        <v>0</v>
      </c>
      <c r="F174" s="358">
        <v>0</v>
      </c>
      <c r="G174" s="358">
        <v>0</v>
      </c>
      <c r="H174" s="358">
        <v>0</v>
      </c>
      <c r="I174" s="358">
        <v>0</v>
      </c>
      <c r="J174" s="358">
        <v>0</v>
      </c>
      <c r="K174" s="358">
        <v>0</v>
      </c>
      <c r="L174" s="358">
        <v>0</v>
      </c>
      <c r="M174" s="358">
        <v>0</v>
      </c>
      <c r="N174" s="358">
        <v>0</v>
      </c>
      <c r="O174" s="358">
        <v>0</v>
      </c>
      <c r="P174" s="358">
        <v>0</v>
      </c>
      <c r="Q174" s="252">
        <f t="shared" si="36"/>
        <v>0</v>
      </c>
      <c r="R174" s="243">
        <f>Q174-'Quarterly Report'!J174</f>
        <v>0</v>
      </c>
      <c r="T174" s="275"/>
    </row>
    <row r="175" spans="2:20" s="4" customFormat="1" ht="15" customHeight="1" x14ac:dyDescent="0.25">
      <c r="B175" s="23" t="str">
        <f>'Yearly Budget'!B175</f>
        <v>Travel (Staff)</v>
      </c>
      <c r="C175" s="2"/>
      <c r="D175" s="358">
        <v>0</v>
      </c>
      <c r="E175" s="358">
        <v>0</v>
      </c>
      <c r="F175" s="358">
        <v>0</v>
      </c>
      <c r="G175" s="358">
        <v>0</v>
      </c>
      <c r="H175" s="358">
        <v>0</v>
      </c>
      <c r="I175" s="358">
        <v>0</v>
      </c>
      <c r="J175" s="358">
        <v>0</v>
      </c>
      <c r="K175" s="358">
        <v>0</v>
      </c>
      <c r="L175" s="358">
        <v>0</v>
      </c>
      <c r="M175" s="358">
        <v>0</v>
      </c>
      <c r="N175" s="358">
        <v>0</v>
      </c>
      <c r="O175" s="358">
        <v>0</v>
      </c>
      <c r="P175" s="358">
        <v>0</v>
      </c>
      <c r="Q175" s="252">
        <f t="shared" si="36"/>
        <v>0</v>
      </c>
      <c r="R175" s="243">
        <f>Q175-'Quarterly Report'!J175</f>
        <v>0</v>
      </c>
      <c r="T175" s="275"/>
    </row>
    <row r="176" spans="2:20" s="4" customFormat="1" ht="15" customHeight="1" x14ac:dyDescent="0.25">
      <c r="B176" s="23" t="str">
        <f>'Yearly Budget'!B176</f>
        <v>Fundraising</v>
      </c>
      <c r="C176" s="2"/>
      <c r="D176" s="358">
        <v>0</v>
      </c>
      <c r="E176" s="358">
        <v>0</v>
      </c>
      <c r="F176" s="358">
        <v>0</v>
      </c>
      <c r="G176" s="358">
        <v>0</v>
      </c>
      <c r="H176" s="358">
        <v>0</v>
      </c>
      <c r="I176" s="358">
        <v>0</v>
      </c>
      <c r="J176" s="358">
        <v>0</v>
      </c>
      <c r="K176" s="358">
        <v>0</v>
      </c>
      <c r="L176" s="358">
        <v>0</v>
      </c>
      <c r="M176" s="358">
        <v>0</v>
      </c>
      <c r="N176" s="358">
        <v>0</v>
      </c>
      <c r="O176" s="358">
        <v>0</v>
      </c>
      <c r="P176" s="358">
        <v>0</v>
      </c>
      <c r="Q176" s="252">
        <f t="shared" si="36"/>
        <v>0</v>
      </c>
      <c r="R176" s="243">
        <f>Q176-'Quarterly Report'!J176</f>
        <v>0</v>
      </c>
      <c r="T176" s="275"/>
    </row>
    <row r="177" spans="2:20" s="4" customFormat="1" ht="15" customHeight="1" x14ac:dyDescent="0.25">
      <c r="B177" s="23" t="str">
        <f>'Yearly Budget'!B177</f>
        <v>Custom Operations #1</v>
      </c>
      <c r="C177" s="2"/>
      <c r="D177" s="358">
        <v>0</v>
      </c>
      <c r="E177" s="358">
        <v>0</v>
      </c>
      <c r="F177" s="358">
        <v>0</v>
      </c>
      <c r="G177" s="358">
        <v>0</v>
      </c>
      <c r="H177" s="358">
        <v>0</v>
      </c>
      <c r="I177" s="358">
        <v>0</v>
      </c>
      <c r="J177" s="358">
        <v>0</v>
      </c>
      <c r="K177" s="358">
        <v>0</v>
      </c>
      <c r="L177" s="358">
        <v>0</v>
      </c>
      <c r="M177" s="358">
        <v>0</v>
      </c>
      <c r="N177" s="358">
        <v>0</v>
      </c>
      <c r="O177" s="358">
        <v>0</v>
      </c>
      <c r="P177" s="358">
        <v>0</v>
      </c>
      <c r="Q177" s="252">
        <f t="shared" si="36"/>
        <v>0</v>
      </c>
      <c r="R177" s="243">
        <f>Q177-'Quarterly Report'!J177</f>
        <v>0</v>
      </c>
      <c r="T177" s="275"/>
    </row>
    <row r="178" spans="2:20" s="4" customFormat="1" ht="15" customHeight="1" x14ac:dyDescent="0.25">
      <c r="B178" s="23" t="str">
        <f>'Yearly Budget'!B178</f>
        <v>Custom Operations #2</v>
      </c>
      <c r="C178" s="2"/>
      <c r="D178" s="358">
        <v>0</v>
      </c>
      <c r="E178" s="358">
        <v>0</v>
      </c>
      <c r="F178" s="358">
        <v>0</v>
      </c>
      <c r="G178" s="358">
        <v>0</v>
      </c>
      <c r="H178" s="358">
        <v>0</v>
      </c>
      <c r="I178" s="358">
        <v>0</v>
      </c>
      <c r="J178" s="358">
        <v>0</v>
      </c>
      <c r="K178" s="358">
        <v>0</v>
      </c>
      <c r="L178" s="358">
        <v>0</v>
      </c>
      <c r="M178" s="358">
        <v>0</v>
      </c>
      <c r="N178" s="358">
        <v>0</v>
      </c>
      <c r="O178" s="358">
        <v>0</v>
      </c>
      <c r="P178" s="358">
        <v>0</v>
      </c>
      <c r="Q178" s="252">
        <f t="shared" si="36"/>
        <v>0</v>
      </c>
      <c r="R178" s="243">
        <f>Q178-'Quarterly Report'!J178</f>
        <v>0</v>
      </c>
      <c r="T178" s="275"/>
    </row>
    <row r="179" spans="2:20" s="4" customFormat="1" ht="15" customHeight="1" x14ac:dyDescent="0.25">
      <c r="B179" s="23" t="str">
        <f>'Yearly Budget'!B179</f>
        <v>Custom Operations #3</v>
      </c>
      <c r="C179" s="2"/>
      <c r="D179" s="358">
        <v>0</v>
      </c>
      <c r="E179" s="358">
        <v>0</v>
      </c>
      <c r="F179" s="358">
        <v>0</v>
      </c>
      <c r="G179" s="358">
        <v>0</v>
      </c>
      <c r="H179" s="358">
        <v>0</v>
      </c>
      <c r="I179" s="358">
        <v>0</v>
      </c>
      <c r="J179" s="358">
        <v>0</v>
      </c>
      <c r="K179" s="358">
        <v>0</v>
      </c>
      <c r="L179" s="358">
        <v>0</v>
      </c>
      <c r="M179" s="358">
        <v>0</v>
      </c>
      <c r="N179" s="358">
        <v>0</v>
      </c>
      <c r="O179" s="358">
        <v>0</v>
      </c>
      <c r="P179" s="358">
        <v>0</v>
      </c>
      <c r="Q179" s="252">
        <f t="shared" si="36"/>
        <v>0</v>
      </c>
      <c r="R179" s="243">
        <f>Q179-'Quarterly Report'!J179</f>
        <v>0</v>
      </c>
      <c r="T179" s="275"/>
    </row>
    <row r="180" spans="2:20" s="4" customFormat="1" ht="15" customHeight="1" thickBot="1" x14ac:dyDescent="0.3">
      <c r="B180" s="21" t="str">
        <f>'Yearly Budget'!B180</f>
        <v>TOTAL SCHOOL OPERATIONS</v>
      </c>
      <c r="C180" s="2"/>
      <c r="D180" s="256">
        <f t="shared" ref="D180:I180" si="37">SUM(D158:D179)</f>
        <v>0</v>
      </c>
      <c r="E180" s="50">
        <f t="shared" si="37"/>
        <v>0</v>
      </c>
      <c r="F180" s="50">
        <f t="shared" si="37"/>
        <v>0</v>
      </c>
      <c r="G180" s="50">
        <f t="shared" si="37"/>
        <v>0</v>
      </c>
      <c r="H180" s="50">
        <f t="shared" si="37"/>
        <v>0</v>
      </c>
      <c r="I180" s="50">
        <f t="shared" si="37"/>
        <v>0</v>
      </c>
      <c r="J180" s="50">
        <f t="shared" ref="J180:P180" si="38">SUM(J158:J179)</f>
        <v>0</v>
      </c>
      <c r="K180" s="50">
        <f t="shared" si="38"/>
        <v>0</v>
      </c>
      <c r="L180" s="50">
        <f t="shared" si="38"/>
        <v>0</v>
      </c>
      <c r="M180" s="50">
        <f t="shared" si="38"/>
        <v>0</v>
      </c>
      <c r="N180" s="50">
        <f t="shared" si="38"/>
        <v>0</v>
      </c>
      <c r="O180" s="50">
        <f t="shared" si="38"/>
        <v>0</v>
      </c>
      <c r="P180" s="50">
        <f t="shared" si="38"/>
        <v>0</v>
      </c>
      <c r="Q180" s="255">
        <f>SUM(Q158:Q179)</f>
        <v>0</v>
      </c>
      <c r="R180" s="243">
        <f>Q180-'Quarterly Report'!J180</f>
        <v>0</v>
      </c>
      <c r="T180" s="275"/>
    </row>
    <row r="181" spans="2:20" s="4" customFormat="1" ht="6" customHeight="1" thickTop="1" x14ac:dyDescent="0.25">
      <c r="B181" s="42"/>
      <c r="C181" s="2"/>
      <c r="D181" s="49"/>
      <c r="E181" s="49"/>
      <c r="F181" s="49"/>
      <c r="G181" s="49"/>
      <c r="H181" s="49"/>
      <c r="I181" s="49"/>
      <c r="J181" s="49"/>
      <c r="K181" s="49"/>
      <c r="L181" s="49"/>
      <c r="M181" s="49"/>
      <c r="N181" s="49"/>
      <c r="O181" s="49"/>
      <c r="P181" s="49"/>
      <c r="Q181" s="49"/>
      <c r="R181" s="49"/>
      <c r="T181" s="275"/>
    </row>
    <row r="182" spans="2:20" s="4" customFormat="1" ht="15" customHeight="1" x14ac:dyDescent="0.25">
      <c r="B182" s="21" t="str">
        <f>'Yearly Budget'!B182</f>
        <v>FACILITY OPERATION &amp; MAINTENANCE</v>
      </c>
      <c r="C182" s="2"/>
      <c r="D182" s="6"/>
      <c r="E182" s="6"/>
      <c r="F182" s="6"/>
      <c r="G182" s="6"/>
      <c r="H182" s="6"/>
      <c r="I182" s="6"/>
      <c r="J182" s="6"/>
      <c r="K182" s="6"/>
      <c r="L182" s="6"/>
      <c r="M182" s="6"/>
      <c r="N182" s="6"/>
      <c r="O182" s="6"/>
      <c r="P182" s="6"/>
      <c r="Q182" s="6"/>
      <c r="R182" s="6"/>
      <c r="T182" s="275"/>
    </row>
    <row r="183" spans="2:20" s="4" customFormat="1" ht="15" customHeight="1" x14ac:dyDescent="0.25">
      <c r="B183" s="23" t="str">
        <f>'Yearly Budget'!B183</f>
        <v>Insurance</v>
      </c>
      <c r="C183" s="2"/>
      <c r="D183" s="358">
        <v>0</v>
      </c>
      <c r="E183" s="358">
        <v>0</v>
      </c>
      <c r="F183" s="358">
        <v>0</v>
      </c>
      <c r="G183" s="358">
        <v>0</v>
      </c>
      <c r="H183" s="358">
        <v>0</v>
      </c>
      <c r="I183" s="358">
        <v>0</v>
      </c>
      <c r="J183" s="358">
        <v>0</v>
      </c>
      <c r="K183" s="358">
        <v>0</v>
      </c>
      <c r="L183" s="358">
        <v>0</v>
      </c>
      <c r="M183" s="358">
        <v>0</v>
      </c>
      <c r="N183" s="358">
        <v>0</v>
      </c>
      <c r="O183" s="358">
        <v>0</v>
      </c>
      <c r="P183" s="358">
        <v>0</v>
      </c>
      <c r="Q183" s="252">
        <f t="shared" ref="Q183:Q192" si="39">SUM(D183:P183)</f>
        <v>0</v>
      </c>
      <c r="R183" s="243">
        <f>Q183-'Quarterly Report'!J183</f>
        <v>0</v>
      </c>
      <c r="T183" s="275"/>
    </row>
    <row r="184" spans="2:20" s="4" customFormat="1" ht="15" customHeight="1" x14ac:dyDescent="0.25">
      <c r="B184" s="23" t="str">
        <f>'Yearly Budget'!B184</f>
        <v>Janitorial Services</v>
      </c>
      <c r="C184" s="2"/>
      <c r="D184" s="358">
        <v>0</v>
      </c>
      <c r="E184" s="358">
        <v>0</v>
      </c>
      <c r="F184" s="358">
        <v>0</v>
      </c>
      <c r="G184" s="358">
        <v>0</v>
      </c>
      <c r="H184" s="358">
        <v>0</v>
      </c>
      <c r="I184" s="358">
        <v>0</v>
      </c>
      <c r="J184" s="358">
        <v>0</v>
      </c>
      <c r="K184" s="358">
        <v>0</v>
      </c>
      <c r="L184" s="358">
        <v>0</v>
      </c>
      <c r="M184" s="358">
        <v>0</v>
      </c>
      <c r="N184" s="358">
        <v>0</v>
      </c>
      <c r="O184" s="358">
        <v>0</v>
      </c>
      <c r="P184" s="358">
        <v>0</v>
      </c>
      <c r="Q184" s="252">
        <f t="shared" si="39"/>
        <v>0</v>
      </c>
      <c r="R184" s="243">
        <f>Q184-'Quarterly Report'!J184</f>
        <v>0</v>
      </c>
      <c r="T184" s="275"/>
    </row>
    <row r="185" spans="2:20" s="4" customFormat="1" ht="15" customHeight="1" x14ac:dyDescent="0.25">
      <c r="B185" s="23" t="str">
        <f>'Yearly Budget'!B185</f>
        <v>Building and Land Rent / Lease</v>
      </c>
      <c r="C185" s="2"/>
      <c r="D185" s="358">
        <v>0</v>
      </c>
      <c r="E185" s="358">
        <v>0</v>
      </c>
      <c r="F185" s="358">
        <v>0</v>
      </c>
      <c r="G185" s="358">
        <v>0</v>
      </c>
      <c r="H185" s="358">
        <v>0</v>
      </c>
      <c r="I185" s="358">
        <v>0</v>
      </c>
      <c r="J185" s="358">
        <v>0</v>
      </c>
      <c r="K185" s="358">
        <v>0</v>
      </c>
      <c r="L185" s="358">
        <v>0</v>
      </c>
      <c r="M185" s="358">
        <v>0</v>
      </c>
      <c r="N185" s="358">
        <v>0</v>
      </c>
      <c r="O185" s="358">
        <v>0</v>
      </c>
      <c r="P185" s="358">
        <v>0</v>
      </c>
      <c r="Q185" s="252">
        <f t="shared" si="39"/>
        <v>0</v>
      </c>
      <c r="R185" s="243">
        <f>Q185-'Quarterly Report'!J185</f>
        <v>0</v>
      </c>
      <c r="T185" s="275"/>
    </row>
    <row r="186" spans="2:20" s="4" customFormat="1" ht="15" customHeight="1" x14ac:dyDescent="0.25">
      <c r="B186" s="23" t="str">
        <f>'Yearly Budget'!B186</f>
        <v xml:space="preserve">Repairs &amp; Maintenance </v>
      </c>
      <c r="C186" s="2"/>
      <c r="D186" s="358">
        <v>0</v>
      </c>
      <c r="E186" s="358">
        <v>0</v>
      </c>
      <c r="F186" s="358">
        <v>0</v>
      </c>
      <c r="G186" s="358">
        <v>0</v>
      </c>
      <c r="H186" s="358">
        <v>0</v>
      </c>
      <c r="I186" s="358">
        <v>0</v>
      </c>
      <c r="J186" s="358">
        <v>0</v>
      </c>
      <c r="K186" s="358">
        <v>0</v>
      </c>
      <c r="L186" s="358">
        <v>0</v>
      </c>
      <c r="M186" s="358">
        <v>0</v>
      </c>
      <c r="N186" s="358">
        <v>0</v>
      </c>
      <c r="O186" s="358">
        <v>0</v>
      </c>
      <c r="P186" s="358">
        <v>0</v>
      </c>
      <c r="Q186" s="252">
        <f t="shared" si="39"/>
        <v>0</v>
      </c>
      <c r="R186" s="243">
        <f>Q186-'Quarterly Report'!J186</f>
        <v>0</v>
      </c>
      <c r="T186" s="275"/>
    </row>
    <row r="187" spans="2:20" s="4" customFormat="1" ht="15" customHeight="1" x14ac:dyDescent="0.25">
      <c r="B187" s="23" t="str">
        <f>'Yearly Budget'!B187</f>
        <v>Equipment / Furniture</v>
      </c>
      <c r="C187" s="2"/>
      <c r="D187" s="358">
        <v>0</v>
      </c>
      <c r="E187" s="358">
        <v>0</v>
      </c>
      <c r="F187" s="358">
        <v>0</v>
      </c>
      <c r="G187" s="358">
        <v>0</v>
      </c>
      <c r="H187" s="358">
        <v>0</v>
      </c>
      <c r="I187" s="358">
        <v>0</v>
      </c>
      <c r="J187" s="358">
        <v>0</v>
      </c>
      <c r="K187" s="358">
        <v>0</v>
      </c>
      <c r="L187" s="358">
        <v>0</v>
      </c>
      <c r="M187" s="358">
        <v>0</v>
      </c>
      <c r="N187" s="358">
        <v>0</v>
      </c>
      <c r="O187" s="358">
        <v>0</v>
      </c>
      <c r="P187" s="358">
        <v>0</v>
      </c>
      <c r="Q187" s="252">
        <f t="shared" si="39"/>
        <v>0</v>
      </c>
      <c r="R187" s="243">
        <f>Q187-'Quarterly Report'!J187</f>
        <v>0</v>
      </c>
      <c r="T187" s="275"/>
    </row>
    <row r="188" spans="2:20" s="4" customFormat="1" ht="15" customHeight="1" x14ac:dyDescent="0.25">
      <c r="B188" s="23" t="str">
        <f>'Yearly Budget'!B188</f>
        <v>Security Services</v>
      </c>
      <c r="C188" s="2"/>
      <c r="D188" s="358">
        <v>0</v>
      </c>
      <c r="E188" s="358">
        <v>0</v>
      </c>
      <c r="F188" s="358">
        <v>0</v>
      </c>
      <c r="G188" s="358">
        <v>0</v>
      </c>
      <c r="H188" s="358">
        <v>0</v>
      </c>
      <c r="I188" s="358">
        <v>0</v>
      </c>
      <c r="J188" s="358">
        <v>0</v>
      </c>
      <c r="K188" s="358">
        <v>0</v>
      </c>
      <c r="L188" s="358">
        <v>0</v>
      </c>
      <c r="M188" s="358">
        <v>0</v>
      </c>
      <c r="N188" s="358">
        <v>0</v>
      </c>
      <c r="O188" s="358">
        <v>0</v>
      </c>
      <c r="P188" s="358">
        <v>0</v>
      </c>
      <c r="Q188" s="252">
        <f t="shared" si="39"/>
        <v>0</v>
      </c>
      <c r="R188" s="243">
        <f>Q188-'Quarterly Report'!J188</f>
        <v>0</v>
      </c>
      <c r="T188" s="275"/>
    </row>
    <row r="189" spans="2:20" s="4" customFormat="1" ht="15" customHeight="1" x14ac:dyDescent="0.25">
      <c r="B189" s="23" t="str">
        <f>'Yearly Budget'!B189</f>
        <v>Utilities</v>
      </c>
      <c r="C189" s="2"/>
      <c r="D189" s="358">
        <v>0</v>
      </c>
      <c r="E189" s="358">
        <v>0</v>
      </c>
      <c r="F189" s="358">
        <v>0</v>
      </c>
      <c r="G189" s="358">
        <v>0</v>
      </c>
      <c r="H189" s="358">
        <v>0</v>
      </c>
      <c r="I189" s="358">
        <v>0</v>
      </c>
      <c r="J189" s="358">
        <v>0</v>
      </c>
      <c r="K189" s="358">
        <v>0</v>
      </c>
      <c r="L189" s="358">
        <v>0</v>
      </c>
      <c r="M189" s="358">
        <v>0</v>
      </c>
      <c r="N189" s="358">
        <v>0</v>
      </c>
      <c r="O189" s="358">
        <v>0</v>
      </c>
      <c r="P189" s="358">
        <v>0</v>
      </c>
      <c r="Q189" s="252">
        <f t="shared" si="39"/>
        <v>0</v>
      </c>
      <c r="R189" s="243">
        <f>Q189-'Quarterly Report'!J189</f>
        <v>0</v>
      </c>
      <c r="T189" s="275"/>
    </row>
    <row r="190" spans="2:20" s="4" customFormat="1" ht="15" customHeight="1" x14ac:dyDescent="0.25">
      <c r="B190" s="23" t="str">
        <f>'Yearly Budget'!B190</f>
        <v>Custom Facilities Operations #1</v>
      </c>
      <c r="C190" s="2"/>
      <c r="D190" s="358">
        <v>0</v>
      </c>
      <c r="E190" s="358">
        <v>0</v>
      </c>
      <c r="F190" s="358">
        <v>0</v>
      </c>
      <c r="G190" s="358">
        <v>0</v>
      </c>
      <c r="H190" s="358">
        <v>0</v>
      </c>
      <c r="I190" s="358">
        <v>0</v>
      </c>
      <c r="J190" s="358">
        <v>0</v>
      </c>
      <c r="K190" s="358">
        <v>0</v>
      </c>
      <c r="L190" s="358">
        <v>0</v>
      </c>
      <c r="M190" s="358">
        <v>0</v>
      </c>
      <c r="N190" s="358">
        <v>0</v>
      </c>
      <c r="O190" s="358">
        <v>0</v>
      </c>
      <c r="P190" s="358">
        <v>0</v>
      </c>
      <c r="Q190" s="252">
        <f t="shared" si="39"/>
        <v>0</v>
      </c>
      <c r="R190" s="243">
        <f>Q190-'Quarterly Report'!J190</f>
        <v>0</v>
      </c>
      <c r="T190" s="275"/>
    </row>
    <row r="191" spans="2:20" s="4" customFormat="1" ht="15" customHeight="1" x14ac:dyDescent="0.25">
      <c r="B191" s="23" t="str">
        <f>'Yearly Budget'!B191</f>
        <v>Custom Facilities Operations #2</v>
      </c>
      <c r="C191" s="2"/>
      <c r="D191" s="358">
        <v>0</v>
      </c>
      <c r="E191" s="358">
        <v>0</v>
      </c>
      <c r="F191" s="358">
        <v>0</v>
      </c>
      <c r="G191" s="358">
        <v>0</v>
      </c>
      <c r="H191" s="358">
        <v>0</v>
      </c>
      <c r="I191" s="358">
        <v>0</v>
      </c>
      <c r="J191" s="358">
        <v>0</v>
      </c>
      <c r="K191" s="358">
        <v>0</v>
      </c>
      <c r="L191" s="358">
        <v>0</v>
      </c>
      <c r="M191" s="358">
        <v>0</v>
      </c>
      <c r="N191" s="358">
        <v>0</v>
      </c>
      <c r="O191" s="358">
        <v>0</v>
      </c>
      <c r="P191" s="358">
        <v>0</v>
      </c>
      <c r="Q191" s="252">
        <f t="shared" si="39"/>
        <v>0</v>
      </c>
      <c r="R191" s="243">
        <f>Q191-'Quarterly Report'!J191</f>
        <v>0</v>
      </c>
      <c r="T191" s="275"/>
    </row>
    <row r="192" spans="2:20" s="4" customFormat="1" ht="15" customHeight="1" x14ac:dyDescent="0.25">
      <c r="B192" s="23" t="str">
        <f>'Yearly Budget'!B192</f>
        <v>Custom Facilities Operations #3</v>
      </c>
      <c r="C192" s="2"/>
      <c r="D192" s="358">
        <v>0</v>
      </c>
      <c r="E192" s="358">
        <v>0</v>
      </c>
      <c r="F192" s="358">
        <v>0</v>
      </c>
      <c r="G192" s="358">
        <v>0</v>
      </c>
      <c r="H192" s="358">
        <v>0</v>
      </c>
      <c r="I192" s="358">
        <v>0</v>
      </c>
      <c r="J192" s="358">
        <v>0</v>
      </c>
      <c r="K192" s="358">
        <v>0</v>
      </c>
      <c r="L192" s="358">
        <v>0</v>
      </c>
      <c r="M192" s="358">
        <v>0</v>
      </c>
      <c r="N192" s="358">
        <v>0</v>
      </c>
      <c r="O192" s="358">
        <v>0</v>
      </c>
      <c r="P192" s="358">
        <v>0</v>
      </c>
      <c r="Q192" s="252">
        <f t="shared" si="39"/>
        <v>0</v>
      </c>
      <c r="R192" s="243">
        <f>Q192-'Quarterly Report'!J192</f>
        <v>0</v>
      </c>
      <c r="T192" s="275"/>
    </row>
    <row r="193" spans="2:20" s="4" customFormat="1" ht="15" customHeight="1" thickBot="1" x14ac:dyDescent="0.3">
      <c r="B193" s="21" t="str">
        <f>'Yearly Budget'!B193</f>
        <v>TOTAL FACILITY OPERATION &amp; MAINTENANCE</v>
      </c>
      <c r="C193" s="2"/>
      <c r="D193" s="256">
        <f t="shared" ref="D193:I193" si="40">SUM(D183:D192)</f>
        <v>0</v>
      </c>
      <c r="E193" s="50">
        <f t="shared" si="40"/>
        <v>0</v>
      </c>
      <c r="F193" s="50">
        <f t="shared" si="40"/>
        <v>0</v>
      </c>
      <c r="G193" s="50">
        <f t="shared" si="40"/>
        <v>0</v>
      </c>
      <c r="H193" s="50">
        <f t="shared" si="40"/>
        <v>0</v>
      </c>
      <c r="I193" s="50">
        <f t="shared" si="40"/>
        <v>0</v>
      </c>
      <c r="J193" s="50">
        <f t="shared" ref="J193:P193" si="41">SUM(J183:J192)</f>
        <v>0</v>
      </c>
      <c r="K193" s="50">
        <f t="shared" si="41"/>
        <v>0</v>
      </c>
      <c r="L193" s="50">
        <f t="shared" si="41"/>
        <v>0</v>
      </c>
      <c r="M193" s="50">
        <f t="shared" si="41"/>
        <v>0</v>
      </c>
      <c r="N193" s="50">
        <f t="shared" si="41"/>
        <v>0</v>
      </c>
      <c r="O193" s="50">
        <f t="shared" si="41"/>
        <v>0</v>
      </c>
      <c r="P193" s="50">
        <f t="shared" si="41"/>
        <v>0</v>
      </c>
      <c r="Q193" s="255">
        <f>SUM(Q183:Q192)</f>
        <v>0</v>
      </c>
      <c r="R193" s="243">
        <f>Q193-'Quarterly Report'!J193</f>
        <v>0</v>
      </c>
      <c r="T193" s="275"/>
    </row>
    <row r="194" spans="2:20" s="4" customFormat="1" ht="6" customHeight="1" thickTop="1" x14ac:dyDescent="0.25">
      <c r="B194" s="21"/>
      <c r="C194" s="2"/>
      <c r="D194" s="44"/>
      <c r="E194" s="44"/>
      <c r="F194" s="44"/>
      <c r="G194" s="44"/>
      <c r="H194" s="44"/>
      <c r="I194" s="44"/>
      <c r="J194" s="44"/>
      <c r="K194" s="44"/>
      <c r="L194" s="44"/>
      <c r="M194" s="44"/>
      <c r="N194" s="44"/>
      <c r="O194" s="44"/>
      <c r="P194" s="44"/>
      <c r="Q194" s="44"/>
      <c r="R194" s="44"/>
      <c r="T194" s="275"/>
    </row>
    <row r="195" spans="2:20" s="4" customFormat="1" ht="15" customHeight="1" x14ac:dyDescent="0.25">
      <c r="B195" s="21" t="str">
        <f>'Yearly Budget'!B195</f>
        <v>RESERVES / CONTIGENCY</v>
      </c>
      <c r="C195" s="2"/>
      <c r="D195" s="358">
        <v>0</v>
      </c>
      <c r="E195" s="358">
        <v>0</v>
      </c>
      <c r="F195" s="358">
        <v>0</v>
      </c>
      <c r="G195" s="358">
        <v>0</v>
      </c>
      <c r="H195" s="358">
        <v>0</v>
      </c>
      <c r="I195" s="358">
        <v>0</v>
      </c>
      <c r="J195" s="358">
        <v>0</v>
      </c>
      <c r="K195" s="358">
        <v>0</v>
      </c>
      <c r="L195" s="358">
        <v>0</v>
      </c>
      <c r="M195" s="358">
        <v>0</v>
      </c>
      <c r="N195" s="358">
        <v>0</v>
      </c>
      <c r="O195" s="358">
        <v>0</v>
      </c>
      <c r="P195" s="358">
        <v>0</v>
      </c>
      <c r="Q195" s="252">
        <f>SUM(D195:P195)</f>
        <v>0</v>
      </c>
      <c r="R195" s="243">
        <f>Q195-'Quarterly Report'!J195</f>
        <v>0</v>
      </c>
      <c r="T195" s="275"/>
    </row>
    <row r="196" spans="2:20" s="4" customFormat="1" ht="6" customHeight="1" x14ac:dyDescent="0.25">
      <c r="B196" s="21"/>
      <c r="C196" s="2"/>
      <c r="D196" s="258"/>
      <c r="E196" s="258"/>
      <c r="F196" s="258"/>
      <c r="G196" s="258"/>
      <c r="H196" s="258"/>
      <c r="I196" s="258"/>
      <c r="J196" s="258"/>
      <c r="K196" s="258"/>
      <c r="L196" s="258"/>
      <c r="M196" s="258"/>
      <c r="N196" s="258"/>
      <c r="O196" s="258"/>
      <c r="P196" s="258"/>
      <c r="Q196" s="258"/>
      <c r="R196" s="259"/>
      <c r="T196" s="275"/>
    </row>
    <row r="197" spans="2:20" s="4" customFormat="1" ht="15" customHeight="1" x14ac:dyDescent="0.25">
      <c r="B197" s="21" t="str">
        <f>'Yearly Budget'!B197</f>
        <v>TOTAL EXPENSES</v>
      </c>
      <c r="C197" s="2"/>
      <c r="D197" s="260">
        <f t="shared" ref="D197:P197" si="42">SUM(D140+D155+D180+D193+D195)</f>
        <v>0</v>
      </c>
      <c r="E197" s="51">
        <f t="shared" si="42"/>
        <v>0</v>
      </c>
      <c r="F197" s="51">
        <f t="shared" si="42"/>
        <v>0</v>
      </c>
      <c r="G197" s="51">
        <f t="shared" si="42"/>
        <v>0</v>
      </c>
      <c r="H197" s="51">
        <f t="shared" si="42"/>
        <v>0</v>
      </c>
      <c r="I197" s="51">
        <f t="shared" si="42"/>
        <v>0</v>
      </c>
      <c r="J197" s="51">
        <f t="shared" si="42"/>
        <v>0</v>
      </c>
      <c r="K197" s="51">
        <f t="shared" si="42"/>
        <v>0</v>
      </c>
      <c r="L197" s="51">
        <f t="shared" si="42"/>
        <v>0</v>
      </c>
      <c r="M197" s="51">
        <f t="shared" si="42"/>
        <v>0</v>
      </c>
      <c r="N197" s="51">
        <f t="shared" si="42"/>
        <v>0</v>
      </c>
      <c r="O197" s="51">
        <f t="shared" si="42"/>
        <v>0</v>
      </c>
      <c r="P197" s="51">
        <f t="shared" si="42"/>
        <v>0</v>
      </c>
      <c r="Q197" s="51">
        <f>SUM(Q140+Q155+Q180+Q193+Q195)</f>
        <v>0</v>
      </c>
      <c r="R197" s="243">
        <f>Q197-'Quarterly Report'!J197</f>
        <v>0</v>
      </c>
      <c r="T197" s="275"/>
    </row>
    <row r="198" spans="2:20" s="4" customFormat="1" ht="15" customHeight="1" thickBot="1" x14ac:dyDescent="0.3">
      <c r="B198" s="21" t="str">
        <f>'Yearly Budget'!B198</f>
        <v>NET OPERATING INCOME (before Depreciation)</v>
      </c>
      <c r="C198" s="40"/>
      <c r="D198" s="256">
        <f t="shared" ref="D198:Q198" si="43">D90-D197</f>
        <v>0</v>
      </c>
      <c r="E198" s="50">
        <f t="shared" si="43"/>
        <v>0</v>
      </c>
      <c r="F198" s="50">
        <f t="shared" si="43"/>
        <v>0</v>
      </c>
      <c r="G198" s="50">
        <f t="shared" si="43"/>
        <v>0</v>
      </c>
      <c r="H198" s="50">
        <f t="shared" si="43"/>
        <v>0</v>
      </c>
      <c r="I198" s="50">
        <f t="shared" si="43"/>
        <v>0</v>
      </c>
      <c r="J198" s="50">
        <f t="shared" si="43"/>
        <v>0</v>
      </c>
      <c r="K198" s="50">
        <f t="shared" si="43"/>
        <v>0</v>
      </c>
      <c r="L198" s="50">
        <f t="shared" si="43"/>
        <v>0</v>
      </c>
      <c r="M198" s="50">
        <f t="shared" si="43"/>
        <v>0</v>
      </c>
      <c r="N198" s="50">
        <f t="shared" si="43"/>
        <v>0</v>
      </c>
      <c r="O198" s="50">
        <f t="shared" si="43"/>
        <v>0</v>
      </c>
      <c r="P198" s="50">
        <f t="shared" si="43"/>
        <v>0</v>
      </c>
      <c r="Q198" s="50">
        <f t="shared" si="43"/>
        <v>0</v>
      </c>
      <c r="R198" s="243">
        <f>Q198-'Quarterly Report'!J198</f>
        <v>0</v>
      </c>
      <c r="T198" s="275"/>
    </row>
    <row r="199" spans="2:20" s="4" customFormat="1" ht="6" customHeight="1" thickTop="1" x14ac:dyDescent="0.25">
      <c r="B199" s="21"/>
      <c r="C199" s="2"/>
      <c r="D199" s="44"/>
      <c r="E199" s="44"/>
      <c r="F199" s="44"/>
      <c r="G199" s="44"/>
      <c r="H199" s="44"/>
      <c r="I199" s="44"/>
      <c r="J199" s="44"/>
      <c r="K199" s="44"/>
      <c r="L199" s="44"/>
      <c r="M199" s="44"/>
      <c r="N199" s="44"/>
      <c r="O199" s="44"/>
      <c r="P199" s="44"/>
      <c r="Q199" s="44"/>
      <c r="R199" s="44"/>
      <c r="T199" s="275"/>
    </row>
    <row r="200" spans="2:20" s="4" customFormat="1" ht="15" customHeight="1" x14ac:dyDescent="0.25">
      <c r="B200" s="21" t="str">
        <f>'Yearly Budget'!B200</f>
        <v>DEPRECIATION &amp; AMORTIZATION</v>
      </c>
      <c r="C200" s="2"/>
      <c r="D200" s="358">
        <v>0</v>
      </c>
      <c r="E200" s="358">
        <v>0</v>
      </c>
      <c r="F200" s="358">
        <v>0</v>
      </c>
      <c r="G200" s="358">
        <v>0</v>
      </c>
      <c r="H200" s="358">
        <v>0</v>
      </c>
      <c r="I200" s="358">
        <v>0</v>
      </c>
      <c r="J200" s="358">
        <v>0</v>
      </c>
      <c r="K200" s="358">
        <v>0</v>
      </c>
      <c r="L200" s="358">
        <v>0</v>
      </c>
      <c r="M200" s="358">
        <v>0</v>
      </c>
      <c r="N200" s="358">
        <v>0</v>
      </c>
      <c r="O200" s="358">
        <v>0</v>
      </c>
      <c r="P200" s="358">
        <v>0</v>
      </c>
      <c r="Q200" s="252">
        <f>SUM(D200:P200)</f>
        <v>0</v>
      </c>
      <c r="R200" s="243">
        <f>Q200-'Quarterly Report'!J200</f>
        <v>0</v>
      </c>
      <c r="T200" s="275"/>
    </row>
    <row r="201" spans="2:20" s="4" customFormat="1" ht="6" customHeight="1" x14ac:dyDescent="0.25">
      <c r="B201" s="21"/>
      <c r="C201" s="2"/>
      <c r="D201" s="44"/>
      <c r="E201" s="44"/>
      <c r="F201" s="44"/>
      <c r="G201" s="44"/>
      <c r="H201" s="44"/>
      <c r="I201" s="44"/>
      <c r="J201" s="44"/>
      <c r="K201" s="44"/>
      <c r="L201" s="44"/>
      <c r="M201" s="44"/>
      <c r="N201" s="44"/>
      <c r="O201" s="44"/>
      <c r="P201" s="44"/>
      <c r="Q201" s="44"/>
      <c r="R201" s="44"/>
      <c r="T201" s="275"/>
    </row>
    <row r="202" spans="2:20" s="39" customFormat="1" ht="15" customHeight="1" thickBot="1" x14ac:dyDescent="0.3">
      <c r="B202" s="21" t="str">
        <f>'Yearly Budget'!B202</f>
        <v>NET OPERATING INCOME (including Depreciation)</v>
      </c>
      <c r="C202" s="11"/>
      <c r="D202" s="262">
        <f t="shared" ref="D202:Q202" si="44">D198-D200</f>
        <v>0</v>
      </c>
      <c r="E202" s="261">
        <f t="shared" si="44"/>
        <v>0</v>
      </c>
      <c r="F202" s="261">
        <f t="shared" si="44"/>
        <v>0</v>
      </c>
      <c r="G202" s="261">
        <f t="shared" si="44"/>
        <v>0</v>
      </c>
      <c r="H202" s="261">
        <f t="shared" si="44"/>
        <v>0</v>
      </c>
      <c r="I202" s="261">
        <f t="shared" si="44"/>
        <v>0</v>
      </c>
      <c r="J202" s="261">
        <f t="shared" si="44"/>
        <v>0</v>
      </c>
      <c r="K202" s="261">
        <f t="shared" si="44"/>
        <v>0</v>
      </c>
      <c r="L202" s="261">
        <f t="shared" si="44"/>
        <v>0</v>
      </c>
      <c r="M202" s="261">
        <f t="shared" si="44"/>
        <v>0</v>
      </c>
      <c r="N202" s="261">
        <f t="shared" si="44"/>
        <v>0</v>
      </c>
      <c r="O202" s="261">
        <f t="shared" si="44"/>
        <v>0</v>
      </c>
      <c r="P202" s="261">
        <f t="shared" si="44"/>
        <v>0</v>
      </c>
      <c r="Q202" s="261">
        <f t="shared" si="44"/>
        <v>0</v>
      </c>
      <c r="R202" s="243">
        <f>Q202-'Quarterly Report'!J202</f>
        <v>0</v>
      </c>
      <c r="T202" s="275"/>
    </row>
    <row r="203" spans="2:20" s="4" customFormat="1" ht="15" customHeight="1" thickTop="1" x14ac:dyDescent="0.25">
      <c r="B203" s="21"/>
      <c r="C203" s="2"/>
      <c r="D203" s="1"/>
      <c r="E203" s="1"/>
      <c r="F203" s="1"/>
      <c r="G203" s="1"/>
      <c r="H203" s="1"/>
      <c r="I203" s="1"/>
      <c r="J203" s="1"/>
      <c r="K203" s="1"/>
      <c r="L203" s="1"/>
      <c r="T203" s="115"/>
    </row>
  </sheetData>
  <sheetProtection algorithmName="SHA-512" hashValue="WR2KFhaX3DFCcx+EaQ/rYuQsORw6LUzDMZj4YAnrS3tYUmM9Djf3hT3QWcm1B2u9FacRncGQjmK06VcBpzvrcQ==" saltValue="4uo1OVI4iFOqxPCFIwlIRw==" spinCount="100000" sheet="1" objects="1" scenarios="1" formatColumns="0" formatRows="0"/>
  <mergeCells count="2">
    <mergeCell ref="D5:T5"/>
    <mergeCell ref="D6:T6"/>
  </mergeCells>
  <conditionalFormatting sqref="D181 D94:D100 D104:D111 D115:D119 D125:D137 D183:D192 D158:D179 D195:D196 D200 D143:D154">
    <cfRule type="expression" dxfId="87" priority="69">
      <formula>#REF!=3</formula>
    </cfRule>
  </conditionalFormatting>
  <conditionalFormatting sqref="E181:I181 E94:I100 E104:I111 E115:I119 E125:I137 E183:I192 E158:I179 E195:I196 E200:I200 E143:I154">
    <cfRule type="expression" dxfId="86" priority="68">
      <formula>#REF!=3</formula>
    </cfRule>
  </conditionalFormatting>
  <conditionalFormatting sqref="J181:P181 J94:P100 J104:P111 J115:P119 J125:P137 J158:P179 J183:P192 J195:P196 J200:P200 J143:P154">
    <cfRule type="expression" dxfId="85" priority="67">
      <formula>#REF!=3</formula>
    </cfRule>
  </conditionalFormatting>
  <conditionalFormatting sqref="Q181:R181 Q94:Q100 Q104:Q111 Q115:Q119 Q125:Q137 Q183:Q192 Q196:R196 Q200 Q158:Q179 Q195 Q143:Q154">
    <cfRule type="expression" dxfId="84" priority="66">
      <formula>#REF!=3</formula>
    </cfRule>
  </conditionalFormatting>
  <conditionalFormatting sqref="D12 J12">
    <cfRule type="expression" dxfId="83" priority="65">
      <formula>#REF!=3</formula>
    </cfRule>
  </conditionalFormatting>
  <conditionalFormatting sqref="E12:I12 K12:P12">
    <cfRule type="expression" dxfId="82" priority="64">
      <formula>#REF!=3</formula>
    </cfRule>
  </conditionalFormatting>
  <conditionalFormatting sqref="D20:D22">
    <cfRule type="expression" dxfId="81" priority="38">
      <formula>#REF!=3</formula>
    </cfRule>
  </conditionalFormatting>
  <conditionalFormatting sqref="D26:D28">
    <cfRule type="expression" dxfId="80" priority="37">
      <formula>#REF!=3</formula>
    </cfRule>
  </conditionalFormatting>
  <conditionalFormatting sqref="D32:D34">
    <cfRule type="expression" dxfId="79" priority="36">
      <formula>#REF!=3</formula>
    </cfRule>
  </conditionalFormatting>
  <conditionalFormatting sqref="D38:D44">
    <cfRule type="expression" dxfId="78" priority="35">
      <formula>#REF!=3</formula>
    </cfRule>
  </conditionalFormatting>
  <conditionalFormatting sqref="D48:D53">
    <cfRule type="expression" dxfId="77" priority="34">
      <formula>#REF!=3</formula>
    </cfRule>
  </conditionalFormatting>
  <conditionalFormatting sqref="D59:D67">
    <cfRule type="expression" dxfId="76" priority="33">
      <formula>#REF!=3</formula>
    </cfRule>
  </conditionalFormatting>
  <conditionalFormatting sqref="D69">
    <cfRule type="expression" dxfId="75" priority="32">
      <formula>#REF!=3</formula>
    </cfRule>
  </conditionalFormatting>
  <conditionalFormatting sqref="D73:D74">
    <cfRule type="expression" dxfId="74" priority="31">
      <formula>#REF!=3</formula>
    </cfRule>
  </conditionalFormatting>
  <conditionalFormatting sqref="D78:D81">
    <cfRule type="expression" dxfId="73" priority="30">
      <formula>#REF!=3</formula>
    </cfRule>
  </conditionalFormatting>
  <conditionalFormatting sqref="D85">
    <cfRule type="expression" dxfId="72" priority="29">
      <formula>#REF!=3</formula>
    </cfRule>
  </conditionalFormatting>
  <conditionalFormatting sqref="D86">
    <cfRule type="expression" dxfId="71" priority="28">
      <formula>#REF!=3</formula>
    </cfRule>
  </conditionalFormatting>
  <conditionalFormatting sqref="D87">
    <cfRule type="expression" dxfId="70" priority="27">
      <formula>#REF!=3</formula>
    </cfRule>
  </conditionalFormatting>
  <conditionalFormatting sqref="D55">
    <cfRule type="expression" dxfId="69" priority="26">
      <formula>#REF!=3</formula>
    </cfRule>
  </conditionalFormatting>
  <conditionalFormatting sqref="E20:P22">
    <cfRule type="expression" dxfId="68" priority="25">
      <formula>#REF!=3</formula>
    </cfRule>
  </conditionalFormatting>
  <conditionalFormatting sqref="E26:P28">
    <cfRule type="expression" dxfId="67" priority="24">
      <formula>#REF!=3</formula>
    </cfRule>
  </conditionalFormatting>
  <conditionalFormatting sqref="E32:P34">
    <cfRule type="expression" dxfId="66" priority="23">
      <formula>#REF!=3</formula>
    </cfRule>
  </conditionalFormatting>
  <conditionalFormatting sqref="E38:P44">
    <cfRule type="expression" dxfId="65" priority="22">
      <formula>#REF!=3</formula>
    </cfRule>
  </conditionalFormatting>
  <conditionalFormatting sqref="E48:P53">
    <cfRule type="expression" dxfId="64" priority="21">
      <formula>#REF!=3</formula>
    </cfRule>
  </conditionalFormatting>
  <conditionalFormatting sqref="E59:P67">
    <cfRule type="expression" dxfId="63" priority="20">
      <formula>#REF!=3</formula>
    </cfRule>
  </conditionalFormatting>
  <conditionalFormatting sqref="E69:P69">
    <cfRule type="expression" dxfId="62" priority="19">
      <formula>#REF!=3</formula>
    </cfRule>
  </conditionalFormatting>
  <conditionalFormatting sqref="E73:P74">
    <cfRule type="expression" dxfId="61" priority="18">
      <formula>#REF!=3</formula>
    </cfRule>
  </conditionalFormatting>
  <conditionalFormatting sqref="E78:P81">
    <cfRule type="expression" dxfId="60" priority="17">
      <formula>#REF!=3</formula>
    </cfRule>
  </conditionalFormatting>
  <conditionalFormatting sqref="E85:P85">
    <cfRule type="expression" dxfId="59" priority="16">
      <formula>#REF!=3</formula>
    </cfRule>
  </conditionalFormatting>
  <conditionalFormatting sqref="E86:P86">
    <cfRule type="expression" dxfId="58" priority="15">
      <formula>#REF!=3</formula>
    </cfRule>
  </conditionalFormatting>
  <conditionalFormatting sqref="E87:P87">
    <cfRule type="expression" dxfId="57" priority="14">
      <formula>#REF!=3</formula>
    </cfRule>
  </conditionalFormatting>
  <conditionalFormatting sqref="E55:P55">
    <cfRule type="expression" dxfId="56" priority="13">
      <formula>#REF!=3</formula>
    </cfRule>
  </conditionalFormatting>
  <conditionalFormatting sqref="Q20:Q22">
    <cfRule type="expression" dxfId="55" priority="12">
      <formula>#REF!=3</formula>
    </cfRule>
  </conditionalFormatting>
  <conditionalFormatting sqref="Q26:Q28">
    <cfRule type="expression" dxfId="54" priority="11">
      <formula>#REF!=3</formula>
    </cfRule>
  </conditionalFormatting>
  <conditionalFormatting sqref="Q32:Q34">
    <cfRule type="expression" dxfId="53" priority="10">
      <formula>#REF!=3</formula>
    </cfRule>
  </conditionalFormatting>
  <conditionalFormatting sqref="Q38:Q44">
    <cfRule type="expression" dxfId="52" priority="9">
      <formula>#REF!=3</formula>
    </cfRule>
  </conditionalFormatting>
  <conditionalFormatting sqref="Q48:Q53">
    <cfRule type="expression" dxfId="51" priority="8">
      <formula>#REF!=3</formula>
    </cfRule>
  </conditionalFormatting>
  <conditionalFormatting sqref="Q55">
    <cfRule type="expression" dxfId="50" priority="7">
      <formula>#REF!=3</formula>
    </cfRule>
  </conditionalFormatting>
  <conditionalFormatting sqref="Q59:Q67">
    <cfRule type="expression" dxfId="49" priority="6">
      <formula>#REF!=3</formula>
    </cfRule>
  </conditionalFormatting>
  <conditionalFormatting sqref="Q69">
    <cfRule type="expression" dxfId="48" priority="5">
      <formula>#REF!=3</formula>
    </cfRule>
  </conditionalFormatting>
  <conditionalFormatting sqref="Q73:Q74">
    <cfRule type="expression" dxfId="47" priority="4">
      <formula>#REF!=3</formula>
    </cfRule>
  </conditionalFormatting>
  <conditionalFormatting sqref="Q78:Q81">
    <cfRule type="expression" dxfId="46" priority="3">
      <formula>#REF!=3</formula>
    </cfRule>
  </conditionalFormatting>
  <conditionalFormatting sqref="Q85:Q87">
    <cfRule type="expression" dxfId="45" priority="2">
      <formula>#REF!=3</formula>
    </cfRule>
  </conditionalFormatting>
  <conditionalFormatting sqref="D13">
    <cfRule type="expression" dxfId="44" priority="1">
      <formula>#REF!=3</formula>
    </cfRule>
  </conditionalFormatting>
  <printOptions horizontalCentered="1"/>
  <pageMargins left="0.25" right="0.25" top="0.25" bottom="0.25" header="0.5" footer="0.5"/>
  <pageSetup scale="45" orientation="landscape" r:id="rId1"/>
  <headerFooter alignWithMargins="0"/>
  <rowBreaks count="2" manualBreakCount="2">
    <brk id="91" min="1" max="26" man="1"/>
    <brk id="156" min="1" max="2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81D9"/>
  </sheetPr>
  <dimension ref="B2:AG201"/>
  <sheetViews>
    <sheetView view="pageBreakPreview" zoomScale="75" zoomScaleNormal="80" zoomScaleSheetLayoutView="75" workbookViewId="0">
      <pane xSplit="3" ySplit="16" topLeftCell="D17" activePane="bottomRight" state="frozen"/>
      <selection activeCell="D9" sqref="D9"/>
      <selection pane="topRight" activeCell="D9" sqref="D9"/>
      <selection pane="bottomLeft" activeCell="D9" sqref="D9"/>
      <selection pane="bottomRight" activeCell="R18" sqref="R18"/>
    </sheetView>
  </sheetViews>
  <sheetFormatPr defaultColWidth="9.140625" defaultRowHeight="15" customHeight="1" x14ac:dyDescent="0.25"/>
  <cols>
    <col min="1" max="1" width="2.7109375" style="1" customWidth="1"/>
    <col min="2" max="2" width="47.5703125" style="1" customWidth="1"/>
    <col min="3" max="3" width="2.7109375" style="2" customWidth="1"/>
    <col min="4" max="12" width="12.7109375" style="1" customWidth="1"/>
    <col min="13" max="16" width="12.7109375" style="4" customWidth="1"/>
    <col min="17" max="17" width="13.28515625" style="4" bestFit="1" customWidth="1"/>
    <col min="18" max="18" width="16.7109375" style="4" customWidth="1"/>
    <col min="19" max="19" width="1.7109375" style="4" customWidth="1"/>
    <col min="20" max="20" width="32.7109375" style="237" customWidth="1"/>
    <col min="21" max="22" width="9.5703125" style="4" customWidth="1"/>
    <col min="23" max="32" width="9.140625" style="4" customWidth="1"/>
    <col min="33" max="33" width="9.85546875" style="4" bestFit="1" customWidth="1"/>
    <col min="34" max="35" width="9.85546875" style="1" bestFit="1" customWidth="1"/>
    <col min="36" max="37" width="11.5703125" style="1" bestFit="1" customWidth="1"/>
    <col min="38" max="16384" width="9.140625" style="1"/>
  </cols>
  <sheetData>
    <row r="2" spans="2:20" ht="15" hidden="1" customHeight="1" x14ac:dyDescent="0.25"/>
    <row r="3" spans="2:20" s="4" customFormat="1" ht="15" hidden="1" customHeight="1" x14ac:dyDescent="0.25">
      <c r="B3" s="1"/>
      <c r="C3" s="2"/>
      <c r="D3" s="1"/>
      <c r="E3" s="1"/>
      <c r="F3" s="1"/>
      <c r="G3" s="1"/>
      <c r="H3" s="1"/>
      <c r="I3" s="1"/>
      <c r="J3" s="1"/>
      <c r="K3" s="1"/>
      <c r="L3" s="1"/>
      <c r="T3" s="237"/>
    </row>
    <row r="4" spans="2:20" s="4" customFormat="1" ht="15" customHeight="1" x14ac:dyDescent="0.25">
      <c r="B4" s="1"/>
      <c r="C4" s="1"/>
      <c r="D4" s="1"/>
      <c r="E4" s="1"/>
      <c r="F4" s="1"/>
      <c r="G4" s="1"/>
      <c r="H4" s="1"/>
      <c r="I4" s="1"/>
      <c r="J4" s="1"/>
      <c r="K4" s="1"/>
      <c r="L4" s="1"/>
      <c r="T4" s="237"/>
    </row>
    <row r="5" spans="2:20" s="4" customFormat="1" ht="23.25" x14ac:dyDescent="0.25">
      <c r="B5" s="1"/>
      <c r="C5" s="238"/>
      <c r="D5" s="460" t="str">
        <f>Z_SchoolName</f>
        <v>Enter School Name Here</v>
      </c>
      <c r="E5" s="460"/>
      <c r="F5" s="460"/>
      <c r="G5" s="460"/>
      <c r="H5" s="460"/>
      <c r="I5" s="460"/>
      <c r="J5" s="460"/>
      <c r="K5" s="460"/>
      <c r="L5" s="460"/>
      <c r="M5" s="460"/>
      <c r="N5" s="460"/>
      <c r="O5" s="460"/>
      <c r="P5" s="460"/>
      <c r="Q5" s="460"/>
      <c r="R5" s="460"/>
      <c r="S5" s="460"/>
      <c r="T5" s="460"/>
    </row>
    <row r="6" spans="2:20" s="4" customFormat="1" ht="21" customHeight="1" x14ac:dyDescent="0.25">
      <c r="B6" s="1"/>
      <c r="C6" s="239"/>
      <c r="D6" s="461" t="str">
        <f>"CASH FLOW - "&amp;LEFT(Z_SchoolYear,4)+1&amp;"-"&amp;RIGHT(Z_SchoolYear,2)+1</f>
        <v>CASH FLOW - 2020-21</v>
      </c>
      <c r="E6" s="461"/>
      <c r="F6" s="461"/>
      <c r="G6" s="461"/>
      <c r="H6" s="461"/>
      <c r="I6" s="461"/>
      <c r="J6" s="461"/>
      <c r="K6" s="461"/>
      <c r="L6" s="461"/>
      <c r="M6" s="461"/>
      <c r="N6" s="461"/>
      <c r="O6" s="461"/>
      <c r="P6" s="461"/>
      <c r="Q6" s="461"/>
      <c r="R6" s="461"/>
      <c r="S6" s="461"/>
      <c r="T6" s="461"/>
    </row>
    <row r="7" spans="2:20" s="4" customFormat="1" ht="15" customHeight="1" x14ac:dyDescent="0.25">
      <c r="B7" s="5"/>
      <c r="C7" s="2"/>
      <c r="D7" s="1"/>
      <c r="E7" s="1"/>
      <c r="F7" s="1"/>
      <c r="G7" s="1"/>
      <c r="H7" s="1"/>
      <c r="I7" s="1"/>
      <c r="J7" s="1"/>
      <c r="K7" s="1"/>
      <c r="L7" s="1"/>
      <c r="T7" s="237"/>
    </row>
    <row r="8" spans="2:20" s="4" customFormat="1" ht="38.25" customHeight="1" x14ac:dyDescent="0.25">
      <c r="B8" s="240" t="s">
        <v>111</v>
      </c>
      <c r="C8" s="241"/>
      <c r="D8" s="2"/>
      <c r="E8" s="2"/>
      <c r="F8" s="2"/>
      <c r="G8" s="2"/>
      <c r="H8" s="2"/>
      <c r="I8" s="2"/>
      <c r="J8" s="2"/>
      <c r="K8" s="2"/>
      <c r="L8" s="2"/>
      <c r="M8" s="9"/>
      <c r="N8" s="9"/>
      <c r="O8" s="9"/>
      <c r="P8" s="9"/>
      <c r="R8" s="242" t="s">
        <v>304</v>
      </c>
      <c r="T8" s="244" t="s">
        <v>305</v>
      </c>
    </row>
    <row r="9" spans="2:20" s="4" customFormat="1" ht="15" customHeight="1" x14ac:dyDescent="0.25">
      <c r="B9" s="10" t="s">
        <v>40</v>
      </c>
      <c r="C9" s="11"/>
      <c r="D9" s="192">
        <f t="shared" ref="D9:Q9" si="0">D89</f>
        <v>0</v>
      </c>
      <c r="E9" s="192">
        <f t="shared" si="0"/>
        <v>0</v>
      </c>
      <c r="F9" s="192">
        <f t="shared" si="0"/>
        <v>0</v>
      </c>
      <c r="G9" s="192">
        <f t="shared" si="0"/>
        <v>0</v>
      </c>
      <c r="H9" s="192">
        <f t="shared" si="0"/>
        <v>0</v>
      </c>
      <c r="I9" s="192">
        <f t="shared" si="0"/>
        <v>0</v>
      </c>
      <c r="J9" s="192">
        <f t="shared" si="0"/>
        <v>0</v>
      </c>
      <c r="K9" s="192">
        <f t="shared" si="0"/>
        <v>0</v>
      </c>
      <c r="L9" s="192">
        <f t="shared" si="0"/>
        <v>0</v>
      </c>
      <c r="M9" s="192">
        <f t="shared" si="0"/>
        <v>0</v>
      </c>
      <c r="N9" s="192">
        <f t="shared" si="0"/>
        <v>0</v>
      </c>
      <c r="O9" s="192">
        <f t="shared" si="0"/>
        <v>0</v>
      </c>
      <c r="P9" s="192">
        <f>P89</f>
        <v>0</v>
      </c>
      <c r="Q9" s="192">
        <f t="shared" si="0"/>
        <v>0</v>
      </c>
      <c r="R9" s="243">
        <f>Q9-'5 YR Budget'!D9</f>
        <v>0</v>
      </c>
      <c r="T9" s="365"/>
    </row>
    <row r="10" spans="2:20" s="4" customFormat="1" ht="15" customHeight="1" x14ac:dyDescent="0.25">
      <c r="B10" s="10" t="s">
        <v>41</v>
      </c>
      <c r="C10" s="11"/>
      <c r="D10" s="221">
        <f t="shared" ref="D10:Q10" si="1">D195</f>
        <v>0</v>
      </c>
      <c r="E10" s="221">
        <f t="shared" si="1"/>
        <v>0</v>
      </c>
      <c r="F10" s="221">
        <f t="shared" si="1"/>
        <v>0</v>
      </c>
      <c r="G10" s="221">
        <f t="shared" si="1"/>
        <v>0</v>
      </c>
      <c r="H10" s="221">
        <f t="shared" si="1"/>
        <v>0</v>
      </c>
      <c r="I10" s="221">
        <f t="shared" si="1"/>
        <v>0</v>
      </c>
      <c r="J10" s="221">
        <f t="shared" si="1"/>
        <v>0</v>
      </c>
      <c r="K10" s="221">
        <f t="shared" si="1"/>
        <v>0</v>
      </c>
      <c r="L10" s="221">
        <f t="shared" si="1"/>
        <v>0</v>
      </c>
      <c r="M10" s="221">
        <f t="shared" si="1"/>
        <v>0</v>
      </c>
      <c r="N10" s="221">
        <f t="shared" si="1"/>
        <v>0</v>
      </c>
      <c r="O10" s="221">
        <f t="shared" si="1"/>
        <v>0</v>
      </c>
      <c r="P10" s="221">
        <f>P195</f>
        <v>0</v>
      </c>
      <c r="Q10" s="221">
        <f t="shared" si="1"/>
        <v>0</v>
      </c>
      <c r="R10" s="243">
        <f>Q10-'5 YR Budget'!D10</f>
        <v>0</v>
      </c>
      <c r="T10" s="365"/>
    </row>
    <row r="11" spans="2:20" s="4" customFormat="1" ht="15" customHeight="1" x14ac:dyDescent="0.25">
      <c r="B11" s="10" t="s">
        <v>42</v>
      </c>
      <c r="C11" s="11"/>
      <c r="D11" s="221">
        <f t="shared" ref="D11:Q11" si="2">D9-D10</f>
        <v>0</v>
      </c>
      <c r="E11" s="221">
        <f t="shared" si="2"/>
        <v>0</v>
      </c>
      <c r="F11" s="221">
        <f t="shared" si="2"/>
        <v>0</v>
      </c>
      <c r="G11" s="221">
        <f t="shared" si="2"/>
        <v>0</v>
      </c>
      <c r="H11" s="221">
        <f t="shared" si="2"/>
        <v>0</v>
      </c>
      <c r="I11" s="221">
        <f t="shared" si="2"/>
        <v>0</v>
      </c>
      <c r="J11" s="221">
        <f t="shared" si="2"/>
        <v>0</v>
      </c>
      <c r="K11" s="221">
        <f t="shared" si="2"/>
        <v>0</v>
      </c>
      <c r="L11" s="221">
        <f t="shared" si="2"/>
        <v>0</v>
      </c>
      <c r="M11" s="221">
        <f t="shared" si="2"/>
        <v>0</v>
      </c>
      <c r="N11" s="221">
        <f t="shared" si="2"/>
        <v>0</v>
      </c>
      <c r="O11" s="221">
        <f t="shared" si="2"/>
        <v>0</v>
      </c>
      <c r="P11" s="221">
        <f t="shared" si="2"/>
        <v>0</v>
      </c>
      <c r="Q11" s="221">
        <f t="shared" si="2"/>
        <v>0</v>
      </c>
      <c r="R11" s="243">
        <f>Q11-'5 YR Budget'!D11</f>
        <v>0</v>
      </c>
      <c r="T11" s="365"/>
    </row>
    <row r="12" spans="2:20" s="4" customFormat="1" ht="15" customHeight="1" x14ac:dyDescent="0.25">
      <c r="B12" s="10" t="s">
        <v>306</v>
      </c>
      <c r="C12" s="11"/>
      <c r="D12" s="355">
        <v>0</v>
      </c>
      <c r="E12" s="355">
        <v>0</v>
      </c>
      <c r="F12" s="355">
        <v>0</v>
      </c>
      <c r="G12" s="355">
        <v>0</v>
      </c>
      <c r="H12" s="355">
        <v>0</v>
      </c>
      <c r="I12" s="355">
        <v>0</v>
      </c>
      <c r="J12" s="355">
        <v>0</v>
      </c>
      <c r="K12" s="355">
        <v>0</v>
      </c>
      <c r="L12" s="355">
        <v>0</v>
      </c>
      <c r="M12" s="355">
        <v>0</v>
      </c>
      <c r="N12" s="355">
        <v>0</v>
      </c>
      <c r="O12" s="355">
        <v>0</v>
      </c>
      <c r="P12" s="355">
        <v>0</v>
      </c>
      <c r="Q12" s="221">
        <f>SUM(D12:P12)</f>
        <v>0</v>
      </c>
      <c r="R12" s="243"/>
      <c r="T12" s="365"/>
    </row>
    <row r="13" spans="2:20" s="4" customFormat="1" ht="15" customHeight="1" x14ac:dyDescent="0.25">
      <c r="B13" s="10" t="s">
        <v>307</v>
      </c>
      <c r="C13" s="11"/>
      <c r="D13" s="355">
        <v>0</v>
      </c>
      <c r="E13" s="245">
        <f>D14</f>
        <v>0</v>
      </c>
      <c r="F13" s="245">
        <f t="shared" ref="F13:P13" si="3">E14</f>
        <v>0</v>
      </c>
      <c r="G13" s="245">
        <f t="shared" si="3"/>
        <v>0</v>
      </c>
      <c r="H13" s="245">
        <f t="shared" si="3"/>
        <v>0</v>
      </c>
      <c r="I13" s="245">
        <f t="shared" si="3"/>
        <v>0</v>
      </c>
      <c r="J13" s="245">
        <f t="shared" si="3"/>
        <v>0</v>
      </c>
      <c r="K13" s="245">
        <f t="shared" si="3"/>
        <v>0</v>
      </c>
      <c r="L13" s="245">
        <f t="shared" si="3"/>
        <v>0</v>
      </c>
      <c r="M13" s="245">
        <f t="shared" si="3"/>
        <v>0</v>
      </c>
      <c r="N13" s="245">
        <f t="shared" si="3"/>
        <v>0</v>
      </c>
      <c r="O13" s="245">
        <f t="shared" si="3"/>
        <v>0</v>
      </c>
      <c r="P13" s="245">
        <f t="shared" si="3"/>
        <v>0</v>
      </c>
      <c r="Q13" s="245">
        <f>D13</f>
        <v>0</v>
      </c>
      <c r="R13" s="243"/>
      <c r="T13" s="365"/>
    </row>
    <row r="14" spans="2:20" s="4" customFormat="1" ht="15" customHeight="1" x14ac:dyDescent="0.25">
      <c r="B14" s="198" t="s">
        <v>308</v>
      </c>
      <c r="C14" s="15"/>
      <c r="D14" s="221">
        <f t="shared" ref="D14:Q14" si="4">SUM(D11:D13)</f>
        <v>0</v>
      </c>
      <c r="E14" s="221">
        <f t="shared" si="4"/>
        <v>0</v>
      </c>
      <c r="F14" s="221">
        <f t="shared" si="4"/>
        <v>0</v>
      </c>
      <c r="G14" s="221">
        <f t="shared" si="4"/>
        <v>0</v>
      </c>
      <c r="H14" s="221">
        <f t="shared" si="4"/>
        <v>0</v>
      </c>
      <c r="I14" s="221">
        <f t="shared" si="4"/>
        <v>0</v>
      </c>
      <c r="J14" s="221">
        <f t="shared" si="4"/>
        <v>0</v>
      </c>
      <c r="K14" s="221">
        <f t="shared" si="4"/>
        <v>0</v>
      </c>
      <c r="L14" s="221">
        <f t="shared" si="4"/>
        <v>0</v>
      </c>
      <c r="M14" s="221">
        <f t="shared" si="4"/>
        <v>0</v>
      </c>
      <c r="N14" s="221">
        <f t="shared" si="4"/>
        <v>0</v>
      </c>
      <c r="O14" s="221">
        <f t="shared" si="4"/>
        <v>0</v>
      </c>
      <c r="P14" s="221">
        <f t="shared" si="4"/>
        <v>0</v>
      </c>
      <c r="Q14" s="221">
        <f t="shared" si="4"/>
        <v>0</v>
      </c>
      <c r="R14" s="243"/>
      <c r="T14" s="365"/>
    </row>
    <row r="15" spans="2:20" s="4" customFormat="1" ht="9.9499999999999993" customHeight="1" x14ac:dyDescent="0.25">
      <c r="B15" s="246"/>
      <c r="C15" s="2"/>
      <c r="D15" s="2"/>
      <c r="E15" s="2"/>
      <c r="F15" s="2"/>
      <c r="G15" s="2"/>
      <c r="H15" s="2"/>
      <c r="I15" s="2"/>
      <c r="J15" s="2"/>
      <c r="K15" s="2"/>
      <c r="L15" s="2"/>
      <c r="M15" s="2"/>
      <c r="N15" s="2"/>
      <c r="O15" s="2"/>
      <c r="P15" s="2"/>
      <c r="Q15" s="2"/>
      <c r="R15" s="2"/>
      <c r="T15" s="365"/>
    </row>
    <row r="16" spans="2:20" s="250" customFormat="1" ht="45" x14ac:dyDescent="0.25">
      <c r="B16" s="247"/>
      <c r="C16" s="248"/>
      <c r="D16" s="249" t="s">
        <v>280</v>
      </c>
      <c r="E16" s="249" t="s">
        <v>279</v>
      </c>
      <c r="F16" s="249" t="s">
        <v>281</v>
      </c>
      <c r="G16" s="249" t="s">
        <v>282</v>
      </c>
      <c r="H16" s="249" t="s">
        <v>283</v>
      </c>
      <c r="I16" s="249" t="s">
        <v>284</v>
      </c>
      <c r="J16" s="249" t="s">
        <v>285</v>
      </c>
      <c r="K16" s="249" t="s">
        <v>286</v>
      </c>
      <c r="L16" s="249" t="s">
        <v>287</v>
      </c>
      <c r="M16" s="249" t="s">
        <v>288</v>
      </c>
      <c r="N16" s="249" t="s">
        <v>289</v>
      </c>
      <c r="O16" s="249" t="s">
        <v>290</v>
      </c>
      <c r="P16" s="249" t="s">
        <v>310</v>
      </c>
      <c r="Q16" s="249" t="s">
        <v>309</v>
      </c>
      <c r="R16" s="243"/>
      <c r="T16" s="365"/>
    </row>
    <row r="17" spans="2:20" s="4" customFormat="1" ht="15" customHeight="1" x14ac:dyDescent="0.25">
      <c r="B17" s="16"/>
      <c r="C17" s="17"/>
      <c r="D17" s="17"/>
      <c r="E17" s="17"/>
      <c r="F17" s="17"/>
      <c r="G17" s="17"/>
      <c r="H17" s="17"/>
      <c r="I17" s="17"/>
      <c r="J17" s="17"/>
      <c r="K17" s="17"/>
      <c r="L17" s="17"/>
      <c r="M17" s="17"/>
      <c r="N17" s="17"/>
      <c r="O17" s="17"/>
      <c r="P17" s="17"/>
      <c r="Q17" s="17"/>
      <c r="R17" s="17"/>
      <c r="T17" s="366"/>
    </row>
    <row r="18" spans="2:20" s="4" customFormat="1" ht="15" customHeight="1" x14ac:dyDescent="0.25">
      <c r="B18" s="199" t="str">
        <f>'Yearly Budget'!B18</f>
        <v>REVENUE</v>
      </c>
      <c r="C18" s="2"/>
      <c r="D18" s="19"/>
      <c r="E18" s="19"/>
      <c r="F18" s="19"/>
      <c r="G18" s="19"/>
      <c r="H18" s="19"/>
      <c r="I18" s="19"/>
      <c r="J18" s="19"/>
      <c r="K18" s="19"/>
      <c r="L18" s="19"/>
      <c r="M18" s="19"/>
      <c r="N18" s="19"/>
      <c r="O18" s="19"/>
      <c r="P18" s="19"/>
      <c r="Q18" s="19"/>
      <c r="R18" s="19"/>
      <c r="T18" s="365"/>
    </row>
    <row r="19" spans="2:20" s="4" customFormat="1" ht="15" customHeight="1" x14ac:dyDescent="0.25">
      <c r="B19" s="21" t="str">
        <f>'Yearly Budget'!B19</f>
        <v>1000 - LOCAL TAXES</v>
      </c>
      <c r="C19" s="1"/>
      <c r="D19" s="19"/>
      <c r="E19" s="19"/>
      <c r="F19" s="19"/>
      <c r="G19" s="19"/>
      <c r="H19" s="19"/>
      <c r="I19" s="19"/>
      <c r="J19" s="19"/>
      <c r="K19" s="19"/>
      <c r="L19" s="19"/>
      <c r="M19" s="19"/>
      <c r="N19" s="19"/>
      <c r="O19" s="19"/>
      <c r="P19" s="19"/>
      <c r="Q19" s="19"/>
      <c r="R19" s="19"/>
      <c r="T19" s="365"/>
    </row>
    <row r="20" spans="2:20" s="4" customFormat="1" ht="15" customHeight="1" x14ac:dyDescent="0.25">
      <c r="B20" s="23" t="str">
        <f>'Yearly Budget'!B20</f>
        <v>1100 - Local Property Tax</v>
      </c>
      <c r="C20" s="2"/>
      <c r="D20" s="356">
        <v>0</v>
      </c>
      <c r="E20" s="356">
        <v>0</v>
      </c>
      <c r="F20" s="356">
        <v>0</v>
      </c>
      <c r="G20" s="356">
        <v>0</v>
      </c>
      <c r="H20" s="356">
        <v>0</v>
      </c>
      <c r="I20" s="356">
        <v>0</v>
      </c>
      <c r="J20" s="356">
        <v>0</v>
      </c>
      <c r="K20" s="356">
        <v>0</v>
      </c>
      <c r="L20" s="356">
        <v>0</v>
      </c>
      <c r="M20" s="356">
        <v>0</v>
      </c>
      <c r="N20" s="356">
        <v>0</v>
      </c>
      <c r="O20" s="356">
        <v>0</v>
      </c>
      <c r="P20" s="356">
        <v>0</v>
      </c>
      <c r="Q20" s="233">
        <f>SUM(D20:P20)</f>
        <v>0</v>
      </c>
      <c r="R20" s="243">
        <f>Q20-'5 YR Budget'!D20</f>
        <v>0</v>
      </c>
      <c r="T20" s="365"/>
    </row>
    <row r="21" spans="2:20" s="4" customFormat="1" ht="15" customHeight="1" x14ac:dyDescent="0.25">
      <c r="B21" s="23" t="str">
        <f>'Yearly Budget'!B21</f>
        <v>1900 - Other Local Taxes</v>
      </c>
      <c r="C21" s="2"/>
      <c r="D21" s="356">
        <v>0</v>
      </c>
      <c r="E21" s="356">
        <v>0</v>
      </c>
      <c r="F21" s="356">
        <v>0</v>
      </c>
      <c r="G21" s="356">
        <v>0</v>
      </c>
      <c r="H21" s="356">
        <v>0</v>
      </c>
      <c r="I21" s="356">
        <v>0</v>
      </c>
      <c r="J21" s="356">
        <v>0</v>
      </c>
      <c r="K21" s="356">
        <v>0</v>
      </c>
      <c r="L21" s="356">
        <v>0</v>
      </c>
      <c r="M21" s="356">
        <v>0</v>
      </c>
      <c r="N21" s="356">
        <v>0</v>
      </c>
      <c r="O21" s="356">
        <v>0</v>
      </c>
      <c r="P21" s="356">
        <v>0</v>
      </c>
      <c r="Q21" s="233">
        <f>SUM(D21:P21)</f>
        <v>0</v>
      </c>
      <c r="R21" s="243">
        <f>Q21-'5 YR Budget'!D21</f>
        <v>0</v>
      </c>
      <c r="T21" s="365"/>
    </row>
    <row r="22" spans="2:20" s="4" customFormat="1" ht="15" customHeight="1" x14ac:dyDescent="0.25">
      <c r="B22" s="23" t="str">
        <f>'Yearly Budget'!B22</f>
        <v>Custom LOCAL TAXES</v>
      </c>
      <c r="C22" s="2"/>
      <c r="D22" s="356">
        <v>0</v>
      </c>
      <c r="E22" s="356">
        <v>0</v>
      </c>
      <c r="F22" s="356">
        <v>0</v>
      </c>
      <c r="G22" s="356">
        <v>0</v>
      </c>
      <c r="H22" s="356">
        <v>0</v>
      </c>
      <c r="I22" s="356">
        <v>0</v>
      </c>
      <c r="J22" s="356">
        <v>0</v>
      </c>
      <c r="K22" s="356">
        <v>0</v>
      </c>
      <c r="L22" s="356">
        <v>0</v>
      </c>
      <c r="M22" s="356">
        <v>0</v>
      </c>
      <c r="N22" s="356">
        <v>0</v>
      </c>
      <c r="O22" s="356">
        <v>0</v>
      </c>
      <c r="P22" s="356">
        <v>0</v>
      </c>
      <c r="Q22" s="233">
        <f>SUM(D22:P22)</f>
        <v>0</v>
      </c>
      <c r="R22" s="243">
        <f>Q22-'5 YR Budget'!D22</f>
        <v>0</v>
      </c>
      <c r="T22" s="365"/>
    </row>
    <row r="23" spans="2:20" s="4" customFormat="1" ht="15" customHeight="1" thickBot="1" x14ac:dyDescent="0.3">
      <c r="B23" s="21" t="str">
        <f>'Yearly Budget'!B23</f>
        <v>TOTAL LOCAL TAXES</v>
      </c>
      <c r="C23" s="2"/>
      <c r="D23" s="54">
        <f t="shared" ref="D23:Q23" si="5">SUM(D20:D22)</f>
        <v>0</v>
      </c>
      <c r="E23" s="54">
        <f t="shared" si="5"/>
        <v>0</v>
      </c>
      <c r="F23" s="54">
        <f t="shared" si="5"/>
        <v>0</v>
      </c>
      <c r="G23" s="54">
        <f t="shared" si="5"/>
        <v>0</v>
      </c>
      <c r="H23" s="54">
        <f t="shared" si="5"/>
        <v>0</v>
      </c>
      <c r="I23" s="54">
        <f t="shared" si="5"/>
        <v>0</v>
      </c>
      <c r="J23" s="54">
        <f t="shared" si="5"/>
        <v>0</v>
      </c>
      <c r="K23" s="54">
        <f t="shared" si="5"/>
        <v>0</v>
      </c>
      <c r="L23" s="54">
        <f t="shared" si="5"/>
        <v>0</v>
      </c>
      <c r="M23" s="54">
        <f t="shared" si="5"/>
        <v>0</v>
      </c>
      <c r="N23" s="54">
        <f t="shared" si="5"/>
        <v>0</v>
      </c>
      <c r="O23" s="54">
        <f t="shared" si="5"/>
        <v>0</v>
      </c>
      <c r="P23" s="54">
        <f t="shared" si="5"/>
        <v>0</v>
      </c>
      <c r="Q23" s="54">
        <f t="shared" si="5"/>
        <v>0</v>
      </c>
      <c r="R23" s="243">
        <f>Q23-'5 YR Budget'!D23</f>
        <v>0</v>
      </c>
      <c r="T23" s="365"/>
    </row>
    <row r="24" spans="2:20" s="4" customFormat="1" ht="6" customHeight="1" thickTop="1" x14ac:dyDescent="0.25">
      <c r="B24" s="23"/>
      <c r="C24" s="2"/>
      <c r="D24" s="19"/>
      <c r="E24" s="19"/>
      <c r="F24" s="19"/>
      <c r="G24" s="19"/>
      <c r="H24" s="19"/>
      <c r="I24" s="19"/>
      <c r="J24" s="19"/>
      <c r="K24" s="19"/>
      <c r="L24" s="19"/>
      <c r="M24" s="19"/>
      <c r="N24" s="19"/>
      <c r="O24" s="19"/>
      <c r="P24" s="19"/>
      <c r="Q24" s="19"/>
      <c r="R24" s="243"/>
      <c r="T24" s="365"/>
    </row>
    <row r="25" spans="2:20" s="4" customFormat="1" ht="15" customHeight="1" x14ac:dyDescent="0.25">
      <c r="B25" s="21" t="str">
        <f>'Yearly Budget'!B25</f>
        <v>2000 - LOCAL SUPPORT - NON-TAX</v>
      </c>
      <c r="C25" s="2"/>
      <c r="D25" s="19"/>
      <c r="E25" s="19"/>
      <c r="F25" s="19"/>
      <c r="G25" s="19"/>
      <c r="H25" s="19"/>
      <c r="I25" s="19"/>
      <c r="J25" s="19"/>
      <c r="K25" s="19"/>
      <c r="L25" s="19"/>
      <c r="M25" s="19"/>
      <c r="N25" s="19"/>
      <c r="O25" s="19"/>
      <c r="P25" s="19"/>
      <c r="Q25" s="19"/>
      <c r="R25" s="243"/>
      <c r="T25" s="365"/>
    </row>
    <row r="26" spans="2:20" s="4" customFormat="1" ht="15" customHeight="1" x14ac:dyDescent="0.25">
      <c r="B26" s="23" t="str">
        <f>'Yearly Budget'!B26</f>
        <v xml:space="preserve">2200 - Sale Of Goods, Supplies, &amp; Services - Unassigned </v>
      </c>
      <c r="C26" s="2"/>
      <c r="D26" s="357">
        <v>0</v>
      </c>
      <c r="E26" s="357">
        <v>0</v>
      </c>
      <c r="F26" s="357">
        <v>0</v>
      </c>
      <c r="G26" s="357">
        <v>0</v>
      </c>
      <c r="H26" s="357">
        <v>0</v>
      </c>
      <c r="I26" s="357">
        <v>0</v>
      </c>
      <c r="J26" s="357">
        <v>0</v>
      </c>
      <c r="K26" s="357">
        <v>0</v>
      </c>
      <c r="L26" s="357">
        <v>0</v>
      </c>
      <c r="M26" s="357">
        <v>0</v>
      </c>
      <c r="N26" s="357">
        <v>0</v>
      </c>
      <c r="O26" s="357">
        <v>0</v>
      </c>
      <c r="P26" s="357">
        <v>0</v>
      </c>
      <c r="Q26" s="251">
        <f>SUM(D26:P26)</f>
        <v>0</v>
      </c>
      <c r="R26" s="243">
        <f>Q26-'5 YR Budget'!D26</f>
        <v>0</v>
      </c>
      <c r="T26" s="365"/>
    </row>
    <row r="27" spans="2:20" s="4" customFormat="1" ht="15" customHeight="1" x14ac:dyDescent="0.25">
      <c r="B27" s="23" t="str">
        <f>'Yearly Budget'!B27</f>
        <v xml:space="preserve">2500 - Gifts Grants, and Donations (Local)   </v>
      </c>
      <c r="C27" s="2"/>
      <c r="D27" s="357">
        <v>0</v>
      </c>
      <c r="E27" s="357">
        <v>0</v>
      </c>
      <c r="F27" s="357">
        <v>0</v>
      </c>
      <c r="G27" s="357">
        <v>0</v>
      </c>
      <c r="H27" s="357">
        <v>0</v>
      </c>
      <c r="I27" s="357">
        <v>0</v>
      </c>
      <c r="J27" s="357">
        <v>0</v>
      </c>
      <c r="K27" s="357">
        <v>0</v>
      </c>
      <c r="L27" s="357">
        <v>0</v>
      </c>
      <c r="M27" s="357">
        <v>0</v>
      </c>
      <c r="N27" s="357">
        <v>0</v>
      </c>
      <c r="O27" s="357">
        <v>0</v>
      </c>
      <c r="P27" s="357">
        <v>0</v>
      </c>
      <c r="Q27" s="251">
        <f>SUM(D27:P27)</f>
        <v>0</v>
      </c>
      <c r="R27" s="243">
        <f>Q27-'5 YR Budget'!D27</f>
        <v>0</v>
      </c>
      <c r="T27" s="365"/>
    </row>
    <row r="28" spans="2:20" s="4" customFormat="1" ht="15" customHeight="1" x14ac:dyDescent="0.25">
      <c r="B28" s="23" t="str">
        <f>'Yearly Budget'!B28</f>
        <v>Custom LOCAL SUPPORT - NON-TAX</v>
      </c>
      <c r="C28" s="2"/>
      <c r="D28" s="357">
        <v>0</v>
      </c>
      <c r="E28" s="357">
        <v>0</v>
      </c>
      <c r="F28" s="357">
        <v>0</v>
      </c>
      <c r="G28" s="357">
        <v>0</v>
      </c>
      <c r="H28" s="357">
        <v>0</v>
      </c>
      <c r="I28" s="357">
        <v>0</v>
      </c>
      <c r="J28" s="357">
        <v>0</v>
      </c>
      <c r="K28" s="357">
        <v>0</v>
      </c>
      <c r="L28" s="357">
        <v>0</v>
      </c>
      <c r="M28" s="357">
        <v>0</v>
      </c>
      <c r="N28" s="357">
        <v>0</v>
      </c>
      <c r="O28" s="357">
        <v>0</v>
      </c>
      <c r="P28" s="357">
        <v>0</v>
      </c>
      <c r="Q28" s="251">
        <f>SUM(D28:P28)</f>
        <v>0</v>
      </c>
      <c r="R28" s="243">
        <f>Q28-'5 YR Budget'!D28</f>
        <v>0</v>
      </c>
      <c r="T28" s="365"/>
    </row>
    <row r="29" spans="2:20" s="4" customFormat="1" ht="15" customHeight="1" thickBot="1" x14ac:dyDescent="0.3">
      <c r="B29" s="21" t="str">
        <f>'Yearly Budget'!B29</f>
        <v>TOTAL LOCAL SUPPORT - NON-TAX</v>
      </c>
      <c r="C29" s="2"/>
      <c r="D29" s="54">
        <f t="shared" ref="D29:Q29" si="6">SUM(D26:D28)</f>
        <v>0</v>
      </c>
      <c r="E29" s="54">
        <f t="shared" si="6"/>
        <v>0</v>
      </c>
      <c r="F29" s="54">
        <f t="shared" si="6"/>
        <v>0</v>
      </c>
      <c r="G29" s="54">
        <f t="shared" si="6"/>
        <v>0</v>
      </c>
      <c r="H29" s="54">
        <f t="shared" si="6"/>
        <v>0</v>
      </c>
      <c r="I29" s="54">
        <f t="shared" si="6"/>
        <v>0</v>
      </c>
      <c r="J29" s="54">
        <f t="shared" si="6"/>
        <v>0</v>
      </c>
      <c r="K29" s="54">
        <f t="shared" si="6"/>
        <v>0</v>
      </c>
      <c r="L29" s="54">
        <f t="shared" si="6"/>
        <v>0</v>
      </c>
      <c r="M29" s="54">
        <f t="shared" si="6"/>
        <v>0</v>
      </c>
      <c r="N29" s="54">
        <f t="shared" si="6"/>
        <v>0</v>
      </c>
      <c r="O29" s="54">
        <f t="shared" si="6"/>
        <v>0</v>
      </c>
      <c r="P29" s="54">
        <f t="shared" si="6"/>
        <v>0</v>
      </c>
      <c r="Q29" s="54">
        <f t="shared" si="6"/>
        <v>0</v>
      </c>
      <c r="R29" s="243">
        <f>Q29-'5 YR Budget'!D29</f>
        <v>0</v>
      </c>
      <c r="T29" s="365"/>
    </row>
    <row r="30" spans="2:20" s="4" customFormat="1" ht="6" customHeight="1" thickTop="1" x14ac:dyDescent="0.25">
      <c r="B30" s="23"/>
      <c r="C30" s="2"/>
      <c r="D30" s="19"/>
      <c r="E30" s="19"/>
      <c r="F30" s="19"/>
      <c r="G30" s="19"/>
      <c r="H30" s="19"/>
      <c r="I30" s="19"/>
      <c r="J30" s="19"/>
      <c r="K30" s="19"/>
      <c r="L30" s="19"/>
      <c r="M30" s="19"/>
      <c r="N30" s="19"/>
      <c r="O30" s="19"/>
      <c r="P30" s="19"/>
      <c r="Q30" s="19"/>
      <c r="R30" s="243"/>
      <c r="T30" s="365"/>
    </row>
    <row r="31" spans="2:20" s="4" customFormat="1" ht="15" customHeight="1" x14ac:dyDescent="0.25">
      <c r="B31" s="21" t="str">
        <f>'Yearly Budget'!B31</f>
        <v>3000 - STATE REVENUE - GENERAL PURPOSE</v>
      </c>
      <c r="C31" s="2"/>
      <c r="D31" s="19"/>
      <c r="E31" s="19"/>
      <c r="F31" s="19"/>
      <c r="G31" s="19"/>
      <c r="H31" s="19"/>
      <c r="I31" s="19"/>
      <c r="J31" s="19"/>
      <c r="K31" s="19"/>
      <c r="L31" s="19"/>
      <c r="M31" s="19"/>
      <c r="N31" s="19"/>
      <c r="O31" s="19"/>
      <c r="P31" s="19"/>
      <c r="Q31" s="19"/>
      <c r="R31" s="243"/>
      <c r="T31" s="365"/>
    </row>
    <row r="32" spans="2:20" s="4" customFormat="1" ht="15" customHeight="1" x14ac:dyDescent="0.25">
      <c r="B32" s="23" t="str">
        <f>'Yearly Budget'!B32</f>
        <v xml:space="preserve">3100 - Apportionment   </v>
      </c>
      <c r="C32" s="2"/>
      <c r="D32" s="357">
        <v>0</v>
      </c>
      <c r="E32" s="357">
        <v>0</v>
      </c>
      <c r="F32" s="357">
        <v>0</v>
      </c>
      <c r="G32" s="357">
        <v>0</v>
      </c>
      <c r="H32" s="357">
        <v>0</v>
      </c>
      <c r="I32" s="357">
        <v>0</v>
      </c>
      <c r="J32" s="357">
        <v>0</v>
      </c>
      <c r="K32" s="357">
        <v>0</v>
      </c>
      <c r="L32" s="357">
        <v>0</v>
      </c>
      <c r="M32" s="357">
        <v>0</v>
      </c>
      <c r="N32" s="357">
        <v>0</v>
      </c>
      <c r="O32" s="357">
        <v>0</v>
      </c>
      <c r="P32" s="357">
        <v>0</v>
      </c>
      <c r="Q32" s="251">
        <f>SUM(D32:P32)</f>
        <v>0</v>
      </c>
      <c r="R32" s="243">
        <f>Q32-'5 YR Budget'!D32</f>
        <v>0</v>
      </c>
      <c r="T32" s="365"/>
    </row>
    <row r="33" spans="2:20" s="4" customFormat="1" ht="15" customHeight="1" x14ac:dyDescent="0.25">
      <c r="B33" s="23" t="str">
        <f>'Yearly Budget'!B33</f>
        <v xml:space="preserve">3121 - Special Education - General Apportionment  </v>
      </c>
      <c r="C33" s="2"/>
      <c r="D33" s="357">
        <v>0</v>
      </c>
      <c r="E33" s="357">
        <v>0</v>
      </c>
      <c r="F33" s="357">
        <v>0</v>
      </c>
      <c r="G33" s="357">
        <v>0</v>
      </c>
      <c r="H33" s="357">
        <v>0</v>
      </c>
      <c r="I33" s="357">
        <v>0</v>
      </c>
      <c r="J33" s="357">
        <v>0</v>
      </c>
      <c r="K33" s="357">
        <v>0</v>
      </c>
      <c r="L33" s="357">
        <v>0</v>
      </c>
      <c r="M33" s="357">
        <v>0</v>
      </c>
      <c r="N33" s="357">
        <v>0</v>
      </c>
      <c r="O33" s="357">
        <v>0</v>
      </c>
      <c r="P33" s="357">
        <v>0</v>
      </c>
      <c r="Q33" s="251">
        <f>SUM(D33:P33)</f>
        <v>0</v>
      </c>
      <c r="R33" s="243">
        <f>Q33-'5 YR Budget'!D33</f>
        <v>0</v>
      </c>
      <c r="T33" s="365"/>
    </row>
    <row r="34" spans="2:20" s="4" customFormat="1" ht="15" customHeight="1" x14ac:dyDescent="0.25">
      <c r="B34" s="23" t="str">
        <f>'Yearly Budget'!B34</f>
        <v>Custom STATE REVENUE - GENERAL PURPOSE</v>
      </c>
      <c r="C34" s="2"/>
      <c r="D34" s="357">
        <v>0</v>
      </c>
      <c r="E34" s="357">
        <v>0</v>
      </c>
      <c r="F34" s="357">
        <v>0</v>
      </c>
      <c r="G34" s="357">
        <v>0</v>
      </c>
      <c r="H34" s="357">
        <v>0</v>
      </c>
      <c r="I34" s="357">
        <v>0</v>
      </c>
      <c r="J34" s="357">
        <v>0</v>
      </c>
      <c r="K34" s="357">
        <v>0</v>
      </c>
      <c r="L34" s="357">
        <v>0</v>
      </c>
      <c r="M34" s="357">
        <v>0</v>
      </c>
      <c r="N34" s="357">
        <v>0</v>
      </c>
      <c r="O34" s="357">
        <v>0</v>
      </c>
      <c r="P34" s="357">
        <v>0</v>
      </c>
      <c r="Q34" s="251">
        <f>SUM(D34:P34)</f>
        <v>0</v>
      </c>
      <c r="R34" s="243">
        <f>Q34-'5 YR Budget'!D34</f>
        <v>0</v>
      </c>
      <c r="T34" s="365"/>
    </row>
    <row r="35" spans="2:20" s="4" customFormat="1" ht="15" customHeight="1" thickBot="1" x14ac:dyDescent="0.3">
      <c r="B35" s="21" t="str">
        <f>'Yearly Budget'!B35</f>
        <v>TOTAL STATE REVENUE - GENERAL PURPOSE</v>
      </c>
      <c r="C35" s="2"/>
      <c r="D35" s="54">
        <f>SUM(D32:D34)</f>
        <v>0</v>
      </c>
      <c r="E35" s="54">
        <f>SUM(E32:E34)</f>
        <v>0</v>
      </c>
      <c r="F35" s="54">
        <f t="shared" ref="F35:Q35" si="7">SUM(F32:F34)</f>
        <v>0</v>
      </c>
      <c r="G35" s="54">
        <f t="shared" si="7"/>
        <v>0</v>
      </c>
      <c r="H35" s="54">
        <f t="shared" si="7"/>
        <v>0</v>
      </c>
      <c r="I35" s="54">
        <f t="shared" si="7"/>
        <v>0</v>
      </c>
      <c r="J35" s="54">
        <f t="shared" si="7"/>
        <v>0</v>
      </c>
      <c r="K35" s="54">
        <f t="shared" si="7"/>
        <v>0</v>
      </c>
      <c r="L35" s="54">
        <f t="shared" si="7"/>
        <v>0</v>
      </c>
      <c r="M35" s="54">
        <f t="shared" si="7"/>
        <v>0</v>
      </c>
      <c r="N35" s="54">
        <f t="shared" si="7"/>
        <v>0</v>
      </c>
      <c r="O35" s="54">
        <f t="shared" si="7"/>
        <v>0</v>
      </c>
      <c r="P35" s="54">
        <f t="shared" si="7"/>
        <v>0</v>
      </c>
      <c r="Q35" s="54">
        <f t="shared" si="7"/>
        <v>0</v>
      </c>
      <c r="R35" s="243">
        <f>Q35-'5 YR Budget'!D35</f>
        <v>0</v>
      </c>
      <c r="T35" s="365"/>
    </row>
    <row r="36" spans="2:20" s="4" customFormat="1" ht="6" customHeight="1" thickTop="1" x14ac:dyDescent="0.25">
      <c r="B36" s="23"/>
      <c r="C36" s="2"/>
      <c r="D36" s="19"/>
      <c r="E36" s="19"/>
      <c r="F36" s="19"/>
      <c r="G36" s="19"/>
      <c r="H36" s="19"/>
      <c r="I36" s="19"/>
      <c r="J36" s="19"/>
      <c r="K36" s="19"/>
      <c r="L36" s="19"/>
      <c r="M36" s="19"/>
      <c r="N36" s="19"/>
      <c r="O36" s="19"/>
      <c r="P36" s="19"/>
      <c r="Q36" s="19"/>
      <c r="R36" s="243"/>
      <c r="T36" s="365"/>
    </row>
    <row r="37" spans="2:20" s="4" customFormat="1" ht="15" customHeight="1" x14ac:dyDescent="0.25">
      <c r="B37" s="21" t="str">
        <f>'Yearly Budget'!B37</f>
        <v>4000 - STATE REVENUE - SPECIAL PURPOSE</v>
      </c>
      <c r="C37" s="2"/>
      <c r="D37" s="19"/>
      <c r="E37" s="19"/>
      <c r="F37" s="19"/>
      <c r="G37" s="19"/>
      <c r="H37" s="19"/>
      <c r="I37" s="19"/>
      <c r="J37" s="19"/>
      <c r="K37" s="19"/>
      <c r="L37" s="19"/>
      <c r="M37" s="19"/>
      <c r="N37" s="19"/>
      <c r="O37" s="19"/>
      <c r="P37" s="19"/>
      <c r="Q37" s="19"/>
      <c r="R37" s="243"/>
      <c r="T37" s="365"/>
    </row>
    <row r="38" spans="2:20" s="4" customFormat="1" ht="15" customHeight="1" x14ac:dyDescent="0.25">
      <c r="B38" s="23" t="str">
        <f>'Yearly Budget'!B38</f>
        <v xml:space="preserve">4121 - Special Education - State   </v>
      </c>
      <c r="C38" s="2"/>
      <c r="D38" s="357">
        <v>0</v>
      </c>
      <c r="E38" s="357">
        <v>0</v>
      </c>
      <c r="F38" s="357">
        <v>0</v>
      </c>
      <c r="G38" s="357">
        <v>0</v>
      </c>
      <c r="H38" s="357">
        <v>0</v>
      </c>
      <c r="I38" s="357">
        <v>0</v>
      </c>
      <c r="J38" s="357">
        <v>0</v>
      </c>
      <c r="K38" s="357">
        <v>0</v>
      </c>
      <c r="L38" s="357">
        <v>0</v>
      </c>
      <c r="M38" s="357">
        <v>0</v>
      </c>
      <c r="N38" s="357">
        <v>0</v>
      </c>
      <c r="O38" s="357">
        <v>0</v>
      </c>
      <c r="P38" s="357">
        <v>0</v>
      </c>
      <c r="Q38" s="251">
        <f t="shared" ref="Q38:Q43" si="8">SUM(D38:P38)</f>
        <v>0</v>
      </c>
      <c r="R38" s="243">
        <f>Q38-'5 YR Budget'!D38</f>
        <v>0</v>
      </c>
      <c r="T38" s="365"/>
    </row>
    <row r="39" spans="2:20" s="4" customFormat="1" ht="15" customHeight="1" x14ac:dyDescent="0.25">
      <c r="B39" s="23" t="str">
        <f>'Yearly Budget'!B39</f>
        <v xml:space="preserve">4155 - Learning Assistance   </v>
      </c>
      <c r="C39" s="2"/>
      <c r="D39" s="357">
        <v>0</v>
      </c>
      <c r="E39" s="357">
        <v>0</v>
      </c>
      <c r="F39" s="357">
        <v>0</v>
      </c>
      <c r="G39" s="357">
        <v>0</v>
      </c>
      <c r="H39" s="357">
        <v>0</v>
      </c>
      <c r="I39" s="357">
        <v>0</v>
      </c>
      <c r="J39" s="357">
        <v>0</v>
      </c>
      <c r="K39" s="357">
        <v>0</v>
      </c>
      <c r="L39" s="357">
        <v>0</v>
      </c>
      <c r="M39" s="357">
        <v>0</v>
      </c>
      <c r="N39" s="357">
        <v>0</v>
      </c>
      <c r="O39" s="357">
        <v>0</v>
      </c>
      <c r="P39" s="357">
        <v>0</v>
      </c>
      <c r="Q39" s="251">
        <f t="shared" si="8"/>
        <v>0</v>
      </c>
      <c r="R39" s="243">
        <f>Q39-'5 YR Budget'!D39</f>
        <v>0</v>
      </c>
      <c r="T39" s="365"/>
    </row>
    <row r="40" spans="2:20" s="4" customFormat="1" ht="15" customHeight="1" x14ac:dyDescent="0.25">
      <c r="B40" s="23" t="str">
        <f>'Yearly Budget'!B40</f>
        <v>4165 - Transitional Bilingual</v>
      </c>
      <c r="C40" s="2"/>
      <c r="D40" s="357">
        <v>0</v>
      </c>
      <c r="E40" s="357">
        <v>0</v>
      </c>
      <c r="F40" s="357">
        <v>0</v>
      </c>
      <c r="G40" s="357">
        <v>0</v>
      </c>
      <c r="H40" s="357">
        <v>0</v>
      </c>
      <c r="I40" s="357">
        <v>0</v>
      </c>
      <c r="J40" s="357">
        <v>0</v>
      </c>
      <c r="K40" s="357">
        <v>0</v>
      </c>
      <c r="L40" s="357">
        <v>0</v>
      </c>
      <c r="M40" s="357">
        <v>0</v>
      </c>
      <c r="N40" s="357">
        <v>0</v>
      </c>
      <c r="O40" s="357">
        <v>0</v>
      </c>
      <c r="P40" s="357">
        <v>0</v>
      </c>
      <c r="Q40" s="251">
        <f t="shared" si="8"/>
        <v>0</v>
      </c>
      <c r="R40" s="243">
        <f>Q40-'5 YR Budget'!D40</f>
        <v>0</v>
      </c>
      <c r="T40" s="365"/>
    </row>
    <row r="41" spans="2:20" s="4" customFormat="1" ht="15" customHeight="1" x14ac:dyDescent="0.25">
      <c r="B41" s="23" t="str">
        <f>'Yearly Budget'!B41</f>
        <v xml:space="preserve">4174 - Highly Capable      </v>
      </c>
      <c r="C41" s="2"/>
      <c r="D41" s="357">
        <v>0</v>
      </c>
      <c r="E41" s="357">
        <v>0</v>
      </c>
      <c r="F41" s="357">
        <v>0</v>
      </c>
      <c r="G41" s="357">
        <v>0</v>
      </c>
      <c r="H41" s="357">
        <v>0</v>
      </c>
      <c r="I41" s="357">
        <v>0</v>
      </c>
      <c r="J41" s="357">
        <v>0</v>
      </c>
      <c r="K41" s="357">
        <v>0</v>
      </c>
      <c r="L41" s="357">
        <v>0</v>
      </c>
      <c r="M41" s="357">
        <v>0</v>
      </c>
      <c r="N41" s="357">
        <v>0</v>
      </c>
      <c r="O41" s="357">
        <v>0</v>
      </c>
      <c r="P41" s="357">
        <v>0</v>
      </c>
      <c r="Q41" s="251">
        <f t="shared" si="8"/>
        <v>0</v>
      </c>
      <c r="R41" s="243">
        <f>Q41-'5 YR Budget'!D41</f>
        <v>0</v>
      </c>
      <c r="T41" s="365"/>
    </row>
    <row r="42" spans="2:20" s="4" customFormat="1" ht="15" customHeight="1" x14ac:dyDescent="0.25">
      <c r="B42" s="23" t="str">
        <f>'Yearly Budget'!B43</f>
        <v>4199 - Transportation - Operations</v>
      </c>
      <c r="C42" s="2"/>
      <c r="D42" s="357">
        <v>0</v>
      </c>
      <c r="E42" s="357">
        <v>0</v>
      </c>
      <c r="F42" s="357">
        <v>0</v>
      </c>
      <c r="G42" s="357">
        <v>0</v>
      </c>
      <c r="H42" s="357">
        <v>0</v>
      </c>
      <c r="I42" s="357">
        <v>0</v>
      </c>
      <c r="J42" s="357">
        <v>0</v>
      </c>
      <c r="K42" s="357">
        <v>0</v>
      </c>
      <c r="L42" s="357">
        <v>0</v>
      </c>
      <c r="M42" s="357">
        <v>0</v>
      </c>
      <c r="N42" s="357">
        <v>0</v>
      </c>
      <c r="O42" s="357">
        <v>0</v>
      </c>
      <c r="P42" s="357">
        <v>0</v>
      </c>
      <c r="Q42" s="251">
        <f t="shared" si="8"/>
        <v>0</v>
      </c>
      <c r="R42" s="243">
        <f>Q42-'5 YR Budget'!D42</f>
        <v>0</v>
      </c>
      <c r="T42" s="365"/>
    </row>
    <row r="43" spans="2:20" s="4" customFormat="1" ht="15" customHeight="1" x14ac:dyDescent="0.25">
      <c r="B43" s="23" t="str">
        <f>'Yearly Budget'!B44</f>
        <v>Custom STATE REVENUE - SPECIAL PURPOSE</v>
      </c>
      <c r="C43" s="2"/>
      <c r="D43" s="357">
        <v>0</v>
      </c>
      <c r="E43" s="357">
        <v>0</v>
      </c>
      <c r="F43" s="357">
        <v>0</v>
      </c>
      <c r="G43" s="357">
        <v>0</v>
      </c>
      <c r="H43" s="357">
        <v>0</v>
      </c>
      <c r="I43" s="357">
        <v>0</v>
      </c>
      <c r="J43" s="357">
        <v>0</v>
      </c>
      <c r="K43" s="357">
        <v>0</v>
      </c>
      <c r="L43" s="357">
        <v>0</v>
      </c>
      <c r="M43" s="357">
        <v>0</v>
      </c>
      <c r="N43" s="357">
        <v>0</v>
      </c>
      <c r="O43" s="357">
        <v>0</v>
      </c>
      <c r="P43" s="357">
        <v>0</v>
      </c>
      <c r="Q43" s="251">
        <f t="shared" si="8"/>
        <v>0</v>
      </c>
      <c r="R43" s="243">
        <f>Q43-'5 YR Budget'!D43</f>
        <v>0</v>
      </c>
      <c r="T43" s="365"/>
    </row>
    <row r="44" spans="2:20" s="4" customFormat="1" ht="15" customHeight="1" thickBot="1" x14ac:dyDescent="0.3">
      <c r="B44" s="21" t="str">
        <f>'Yearly Budget'!B45</f>
        <v>TOTAL STATE REVENUE - SPECIAL PURPOSE</v>
      </c>
      <c r="C44" s="2"/>
      <c r="D44" s="54">
        <f t="shared" ref="D44:Q44" si="9">SUM(D38:D43)</f>
        <v>0</v>
      </c>
      <c r="E44" s="54">
        <f t="shared" si="9"/>
        <v>0</v>
      </c>
      <c r="F44" s="54">
        <f t="shared" si="9"/>
        <v>0</v>
      </c>
      <c r="G44" s="54">
        <f t="shared" si="9"/>
        <v>0</v>
      </c>
      <c r="H44" s="54">
        <f t="shared" si="9"/>
        <v>0</v>
      </c>
      <c r="I44" s="54">
        <f t="shared" si="9"/>
        <v>0</v>
      </c>
      <c r="J44" s="54">
        <f t="shared" si="9"/>
        <v>0</v>
      </c>
      <c r="K44" s="54">
        <f t="shared" si="9"/>
        <v>0</v>
      </c>
      <c r="L44" s="54">
        <f t="shared" si="9"/>
        <v>0</v>
      </c>
      <c r="M44" s="54">
        <f t="shared" si="9"/>
        <v>0</v>
      </c>
      <c r="N44" s="54">
        <f t="shared" si="9"/>
        <v>0</v>
      </c>
      <c r="O44" s="54">
        <f t="shared" si="9"/>
        <v>0</v>
      </c>
      <c r="P44" s="54">
        <f t="shared" si="9"/>
        <v>0</v>
      </c>
      <c r="Q44" s="54">
        <f t="shared" si="9"/>
        <v>0</v>
      </c>
      <c r="R44" s="243">
        <f>Q44-'5 YR Budget'!D44</f>
        <v>0</v>
      </c>
      <c r="T44" s="365"/>
    </row>
    <row r="45" spans="2:20" s="4" customFormat="1" ht="6" customHeight="1" thickTop="1" x14ac:dyDescent="0.25">
      <c r="B45" s="23"/>
      <c r="C45" s="2"/>
      <c r="D45" s="19"/>
      <c r="E45" s="19"/>
      <c r="F45" s="19"/>
      <c r="G45" s="19"/>
      <c r="H45" s="19"/>
      <c r="I45" s="19"/>
      <c r="J45" s="19"/>
      <c r="K45" s="19"/>
      <c r="L45" s="19"/>
      <c r="M45" s="19"/>
      <c r="N45" s="19"/>
      <c r="O45" s="19"/>
      <c r="P45" s="19"/>
      <c r="Q45" s="19"/>
      <c r="R45" s="243"/>
      <c r="T45" s="365"/>
    </row>
    <row r="46" spans="2:20" s="4" customFormat="1" ht="15" customHeight="1" x14ac:dyDescent="0.25">
      <c r="B46" s="21" t="str">
        <f>'Yearly Budget'!B47</f>
        <v>5000 - FEDERAL REVENUE - GENERAL PURPOSE</v>
      </c>
      <c r="C46" s="2"/>
      <c r="D46" s="19"/>
      <c r="E46" s="19"/>
      <c r="F46" s="19"/>
      <c r="G46" s="19"/>
      <c r="H46" s="19"/>
      <c r="I46" s="19"/>
      <c r="J46" s="19"/>
      <c r="K46" s="19"/>
      <c r="L46" s="19"/>
      <c r="M46" s="19"/>
      <c r="N46" s="19"/>
      <c r="O46" s="19"/>
      <c r="P46" s="19"/>
      <c r="Q46" s="19"/>
      <c r="R46" s="243"/>
      <c r="T46" s="365"/>
    </row>
    <row r="47" spans="2:20" s="4" customFormat="1" ht="15" customHeight="1" x14ac:dyDescent="0.25">
      <c r="B47" s="23" t="str">
        <f>'Yearly Budget'!B48</f>
        <v xml:space="preserve">5200 - General Purpose Direct Fed. Grants - Unassigned  </v>
      </c>
      <c r="C47" s="2"/>
      <c r="D47" s="357">
        <v>0</v>
      </c>
      <c r="E47" s="357">
        <v>0</v>
      </c>
      <c r="F47" s="357">
        <v>0</v>
      </c>
      <c r="G47" s="357">
        <v>0</v>
      </c>
      <c r="H47" s="357">
        <v>0</v>
      </c>
      <c r="I47" s="357">
        <v>0</v>
      </c>
      <c r="J47" s="357">
        <v>0</v>
      </c>
      <c r="K47" s="357">
        <v>0</v>
      </c>
      <c r="L47" s="357">
        <v>0</v>
      </c>
      <c r="M47" s="357">
        <v>0</v>
      </c>
      <c r="N47" s="357">
        <v>0</v>
      </c>
      <c r="O47" s="357">
        <v>0</v>
      </c>
      <c r="P47" s="357">
        <v>0</v>
      </c>
      <c r="Q47" s="251">
        <f t="shared" ref="Q47:Q52" si="10">SUM(D47:P47)</f>
        <v>0</v>
      </c>
      <c r="R47" s="243">
        <f>Q47-'5 YR Budget'!D47</f>
        <v>0</v>
      </c>
      <c r="T47" s="365"/>
    </row>
    <row r="48" spans="2:20" s="4" customFormat="1" ht="15" customHeight="1" x14ac:dyDescent="0.25">
      <c r="B48" s="25" t="str">
        <f>'Yearly Budget'!B49</f>
        <v>Title I</v>
      </c>
      <c r="C48" s="2"/>
      <c r="D48" s="357">
        <v>0</v>
      </c>
      <c r="E48" s="357">
        <v>0</v>
      </c>
      <c r="F48" s="357">
        <v>0</v>
      </c>
      <c r="G48" s="357">
        <v>0</v>
      </c>
      <c r="H48" s="357">
        <v>0</v>
      </c>
      <c r="I48" s="357">
        <v>0</v>
      </c>
      <c r="J48" s="357">
        <v>0</v>
      </c>
      <c r="K48" s="357">
        <v>0</v>
      </c>
      <c r="L48" s="357">
        <v>0</v>
      </c>
      <c r="M48" s="357">
        <v>0</v>
      </c>
      <c r="N48" s="357">
        <v>0</v>
      </c>
      <c r="O48" s="357">
        <v>0</v>
      </c>
      <c r="P48" s="357">
        <v>0</v>
      </c>
      <c r="Q48" s="251">
        <f t="shared" si="10"/>
        <v>0</v>
      </c>
      <c r="R48" s="243">
        <f>Q48-'5 YR Budget'!D48</f>
        <v>0</v>
      </c>
      <c r="T48" s="365"/>
    </row>
    <row r="49" spans="2:20" s="4" customFormat="1" ht="15" customHeight="1" x14ac:dyDescent="0.25">
      <c r="B49" s="25" t="str">
        <f>'Yearly Budget'!B50</f>
        <v>Title II</v>
      </c>
      <c r="C49" s="2"/>
      <c r="D49" s="357">
        <v>0</v>
      </c>
      <c r="E49" s="357">
        <v>0</v>
      </c>
      <c r="F49" s="357">
        <v>0</v>
      </c>
      <c r="G49" s="357">
        <v>0</v>
      </c>
      <c r="H49" s="357">
        <v>0</v>
      </c>
      <c r="I49" s="357">
        <v>0</v>
      </c>
      <c r="J49" s="357">
        <v>0</v>
      </c>
      <c r="K49" s="357">
        <v>0</v>
      </c>
      <c r="L49" s="357">
        <v>0</v>
      </c>
      <c r="M49" s="357">
        <v>0</v>
      </c>
      <c r="N49" s="357">
        <v>0</v>
      </c>
      <c r="O49" s="357">
        <v>0</v>
      </c>
      <c r="P49" s="357">
        <v>0</v>
      </c>
      <c r="Q49" s="251">
        <f t="shared" si="10"/>
        <v>0</v>
      </c>
      <c r="R49" s="243">
        <f>Q49-'5 YR Budget'!D49</f>
        <v>0</v>
      </c>
      <c r="T49" s="365"/>
    </row>
    <row r="50" spans="2:20" s="4" customFormat="1" ht="15" customHeight="1" x14ac:dyDescent="0.25">
      <c r="B50" s="25" t="str">
        <f>'Yearly Budget'!B51</f>
        <v>Title III</v>
      </c>
      <c r="C50" s="2"/>
      <c r="D50" s="357">
        <v>0</v>
      </c>
      <c r="E50" s="357">
        <v>0</v>
      </c>
      <c r="F50" s="357">
        <v>0</v>
      </c>
      <c r="G50" s="357">
        <v>0</v>
      </c>
      <c r="H50" s="357">
        <v>0</v>
      </c>
      <c r="I50" s="357">
        <v>0</v>
      </c>
      <c r="J50" s="357">
        <v>0</v>
      </c>
      <c r="K50" s="357">
        <v>0</v>
      </c>
      <c r="L50" s="357">
        <v>0</v>
      </c>
      <c r="M50" s="357">
        <v>0</v>
      </c>
      <c r="N50" s="357">
        <v>0</v>
      </c>
      <c r="O50" s="357">
        <v>0</v>
      </c>
      <c r="P50" s="357">
        <v>0</v>
      </c>
      <c r="Q50" s="251">
        <f t="shared" si="10"/>
        <v>0</v>
      </c>
      <c r="R50" s="243">
        <f>Q50-'5 YR Budget'!D50</f>
        <v>0</v>
      </c>
      <c r="T50" s="365"/>
    </row>
    <row r="51" spans="2:20" s="4" customFormat="1" ht="15" customHeight="1" x14ac:dyDescent="0.25">
      <c r="B51" s="25" t="str">
        <f>'Yearly Budget'!B52</f>
        <v>IDEA Funding</v>
      </c>
      <c r="C51" s="2"/>
      <c r="D51" s="357">
        <v>0</v>
      </c>
      <c r="E51" s="357">
        <v>0</v>
      </c>
      <c r="F51" s="357">
        <v>0</v>
      </c>
      <c r="G51" s="357">
        <v>0</v>
      </c>
      <c r="H51" s="357">
        <v>0</v>
      </c>
      <c r="I51" s="357">
        <v>0</v>
      </c>
      <c r="J51" s="357">
        <v>0</v>
      </c>
      <c r="K51" s="357">
        <v>0</v>
      </c>
      <c r="L51" s="357">
        <v>0</v>
      </c>
      <c r="M51" s="357">
        <v>0</v>
      </c>
      <c r="N51" s="357">
        <v>0</v>
      </c>
      <c r="O51" s="357">
        <v>0</v>
      </c>
      <c r="P51" s="357">
        <v>0</v>
      </c>
      <c r="Q51" s="251">
        <f t="shared" si="10"/>
        <v>0</v>
      </c>
      <c r="R51" s="243">
        <f>Q51-'5 YR Budget'!D51</f>
        <v>0</v>
      </c>
      <c r="T51" s="365"/>
    </row>
    <row r="52" spans="2:20" s="4" customFormat="1" ht="15" customHeight="1" x14ac:dyDescent="0.25">
      <c r="B52" s="25" t="str">
        <f>'Yearly Budget'!B53</f>
        <v>CSP</v>
      </c>
      <c r="C52" s="2"/>
      <c r="D52" s="357">
        <v>0</v>
      </c>
      <c r="E52" s="357">
        <v>0</v>
      </c>
      <c r="F52" s="357">
        <v>0</v>
      </c>
      <c r="G52" s="357">
        <v>0</v>
      </c>
      <c r="H52" s="357">
        <v>0</v>
      </c>
      <c r="I52" s="357">
        <v>0</v>
      </c>
      <c r="J52" s="357">
        <v>0</v>
      </c>
      <c r="K52" s="357">
        <v>0</v>
      </c>
      <c r="L52" s="357">
        <v>0</v>
      </c>
      <c r="M52" s="357">
        <v>0</v>
      </c>
      <c r="N52" s="357">
        <v>0</v>
      </c>
      <c r="O52" s="357">
        <v>0</v>
      </c>
      <c r="P52" s="357">
        <v>0</v>
      </c>
      <c r="Q52" s="251">
        <f t="shared" si="10"/>
        <v>0</v>
      </c>
      <c r="R52" s="243">
        <f>Q52-'5 YR Budget'!D52</f>
        <v>0</v>
      </c>
      <c r="T52" s="275"/>
    </row>
    <row r="53" spans="2:20" s="4" customFormat="1" ht="15" customHeight="1" x14ac:dyDescent="0.25">
      <c r="B53" s="23" t="str">
        <f>'Yearly Budget'!B54</f>
        <v xml:space="preserve">Total 5200 - General Purpose Direct Fed. Grants - Unassigned  </v>
      </c>
      <c r="C53" s="2"/>
      <c r="D53" s="56">
        <f t="shared" ref="D53:Q53" si="11">SUM(D47:D52)</f>
        <v>0</v>
      </c>
      <c r="E53" s="56">
        <f t="shared" si="11"/>
        <v>0</v>
      </c>
      <c r="F53" s="56">
        <f t="shared" si="11"/>
        <v>0</v>
      </c>
      <c r="G53" s="56">
        <f t="shared" si="11"/>
        <v>0</v>
      </c>
      <c r="H53" s="56">
        <f t="shared" si="11"/>
        <v>0</v>
      </c>
      <c r="I53" s="56">
        <f t="shared" si="11"/>
        <v>0</v>
      </c>
      <c r="J53" s="56">
        <f t="shared" si="11"/>
        <v>0</v>
      </c>
      <c r="K53" s="56">
        <f t="shared" si="11"/>
        <v>0</v>
      </c>
      <c r="L53" s="56">
        <f t="shared" si="11"/>
        <v>0</v>
      </c>
      <c r="M53" s="56">
        <f t="shared" si="11"/>
        <v>0</v>
      </c>
      <c r="N53" s="56">
        <f t="shared" si="11"/>
        <v>0</v>
      </c>
      <c r="O53" s="56">
        <f t="shared" si="11"/>
        <v>0</v>
      </c>
      <c r="P53" s="56">
        <f t="shared" si="11"/>
        <v>0</v>
      </c>
      <c r="Q53" s="56">
        <f t="shared" si="11"/>
        <v>0</v>
      </c>
      <c r="R53" s="243">
        <f>Q53-'5 YR Budget'!D53</f>
        <v>0</v>
      </c>
      <c r="T53" s="275"/>
    </row>
    <row r="54" spans="2:20" s="4" customFormat="1" ht="15" customHeight="1" x14ac:dyDescent="0.25">
      <c r="B54" s="23" t="str">
        <f>'Yearly Budget'!B55</f>
        <v>Custom FEDERAL REVENUE - GENERAL PURPOSE</v>
      </c>
      <c r="C54" s="2"/>
      <c r="D54" s="357">
        <v>0</v>
      </c>
      <c r="E54" s="357">
        <v>0</v>
      </c>
      <c r="F54" s="357">
        <v>0</v>
      </c>
      <c r="G54" s="357">
        <v>0</v>
      </c>
      <c r="H54" s="357">
        <v>0</v>
      </c>
      <c r="I54" s="357">
        <v>0</v>
      </c>
      <c r="J54" s="357">
        <v>0</v>
      </c>
      <c r="K54" s="357">
        <v>0</v>
      </c>
      <c r="L54" s="357">
        <v>0</v>
      </c>
      <c r="M54" s="357">
        <v>0</v>
      </c>
      <c r="N54" s="357">
        <v>0</v>
      </c>
      <c r="O54" s="357">
        <v>0</v>
      </c>
      <c r="P54" s="357">
        <v>0</v>
      </c>
      <c r="Q54" s="251">
        <f>SUM(D54:P54)</f>
        <v>0</v>
      </c>
      <c r="R54" s="243">
        <f>Q54-'5 YR Budget'!D54</f>
        <v>0</v>
      </c>
      <c r="T54" s="275"/>
    </row>
    <row r="55" spans="2:20" s="4" customFormat="1" ht="15" customHeight="1" thickBot="1" x14ac:dyDescent="0.3">
      <c r="B55" s="21" t="str">
        <f>'Yearly Budget'!B56</f>
        <v>TOTAL FEDERAL REVENUE - GENERAL PURPOSE</v>
      </c>
      <c r="C55" s="2"/>
      <c r="D55" s="24">
        <f t="shared" ref="D55:Q55" si="12">SUM(D53:D54)</f>
        <v>0</v>
      </c>
      <c r="E55" s="24">
        <f t="shared" si="12"/>
        <v>0</v>
      </c>
      <c r="F55" s="24">
        <f t="shared" si="12"/>
        <v>0</v>
      </c>
      <c r="G55" s="24">
        <f t="shared" si="12"/>
        <v>0</v>
      </c>
      <c r="H55" s="24">
        <f t="shared" si="12"/>
        <v>0</v>
      </c>
      <c r="I55" s="24">
        <f t="shared" si="12"/>
        <v>0</v>
      </c>
      <c r="J55" s="24">
        <f t="shared" si="12"/>
        <v>0</v>
      </c>
      <c r="K55" s="24">
        <f t="shared" si="12"/>
        <v>0</v>
      </c>
      <c r="L55" s="24">
        <f t="shared" si="12"/>
        <v>0</v>
      </c>
      <c r="M55" s="24">
        <f t="shared" si="12"/>
        <v>0</v>
      </c>
      <c r="N55" s="24">
        <f t="shared" si="12"/>
        <v>0</v>
      </c>
      <c r="O55" s="24">
        <f t="shared" si="12"/>
        <v>0</v>
      </c>
      <c r="P55" s="24">
        <f t="shared" si="12"/>
        <v>0</v>
      </c>
      <c r="Q55" s="24">
        <f t="shared" si="12"/>
        <v>0</v>
      </c>
      <c r="R55" s="243">
        <f>Q55-'5 YR Budget'!D55</f>
        <v>0</v>
      </c>
      <c r="T55" s="275"/>
    </row>
    <row r="56" spans="2:20" s="4" customFormat="1" ht="6" customHeight="1" thickTop="1" x14ac:dyDescent="0.25">
      <c r="B56" s="23"/>
      <c r="C56" s="2"/>
      <c r="D56" s="19"/>
      <c r="E56" s="19"/>
      <c r="F56" s="19"/>
      <c r="G56" s="19"/>
      <c r="H56" s="19"/>
      <c r="I56" s="19"/>
      <c r="J56" s="19"/>
      <c r="K56" s="19"/>
      <c r="L56" s="19"/>
      <c r="M56" s="19"/>
      <c r="N56" s="19"/>
      <c r="O56" s="19"/>
      <c r="P56" s="19"/>
      <c r="Q56" s="19"/>
      <c r="R56" s="243"/>
      <c r="T56" s="275"/>
    </row>
    <row r="57" spans="2:20" s="4" customFormat="1" ht="15" customHeight="1" x14ac:dyDescent="0.25">
      <c r="B57" s="21" t="str">
        <f>'Yearly Budget'!B58</f>
        <v>6000 - FEDERAL REVENUE - SPECIAL PURPOSE</v>
      </c>
      <c r="C57" s="2"/>
      <c r="D57" s="19"/>
      <c r="E57" s="19"/>
      <c r="F57" s="19"/>
      <c r="G57" s="19"/>
      <c r="H57" s="19"/>
      <c r="I57" s="19"/>
      <c r="J57" s="19"/>
      <c r="K57" s="19"/>
      <c r="L57" s="19"/>
      <c r="M57" s="19"/>
      <c r="N57" s="19"/>
      <c r="O57" s="19"/>
      <c r="P57" s="19"/>
      <c r="Q57" s="19"/>
      <c r="R57" s="243"/>
      <c r="T57" s="275"/>
    </row>
    <row r="58" spans="2:20" s="4" customFormat="1" ht="15" customHeight="1" x14ac:dyDescent="0.25">
      <c r="B58" s="23" t="str">
        <f>'Yearly Budget'!B59</f>
        <v xml:space="preserve">6100 - Special Purpose - OSPI Unassigned    </v>
      </c>
      <c r="C58" s="2"/>
      <c r="D58" s="357">
        <v>0</v>
      </c>
      <c r="E58" s="357">
        <v>0</v>
      </c>
      <c r="F58" s="357">
        <v>0</v>
      </c>
      <c r="G58" s="357">
        <v>0</v>
      </c>
      <c r="H58" s="357">
        <v>0</v>
      </c>
      <c r="I58" s="357">
        <v>0</v>
      </c>
      <c r="J58" s="357">
        <v>0</v>
      </c>
      <c r="K58" s="357">
        <v>0</v>
      </c>
      <c r="L58" s="357">
        <v>0</v>
      </c>
      <c r="M58" s="357">
        <v>0</v>
      </c>
      <c r="N58" s="357">
        <v>0</v>
      </c>
      <c r="O58" s="357">
        <v>0</v>
      </c>
      <c r="P58" s="357">
        <v>0</v>
      </c>
      <c r="Q58" s="251">
        <f t="shared" ref="Q58:Q66" si="13">SUM(D58:P58)</f>
        <v>0</v>
      </c>
      <c r="R58" s="243">
        <f>Q58-'5 YR Budget'!D58</f>
        <v>0</v>
      </c>
      <c r="T58" s="275"/>
    </row>
    <row r="59" spans="2:20" s="4" customFormat="1" ht="15" customHeight="1" x14ac:dyDescent="0.25">
      <c r="B59" s="23" t="str">
        <f>'Yearly Budget'!B60</f>
        <v xml:space="preserve">6198 - School Food Services     </v>
      </c>
      <c r="C59" s="2"/>
      <c r="D59" s="357">
        <v>0</v>
      </c>
      <c r="E59" s="357">
        <v>0</v>
      </c>
      <c r="F59" s="357">
        <v>0</v>
      </c>
      <c r="G59" s="357">
        <v>0</v>
      </c>
      <c r="H59" s="357">
        <v>0</v>
      </c>
      <c r="I59" s="357">
        <v>0</v>
      </c>
      <c r="J59" s="357">
        <v>0</v>
      </c>
      <c r="K59" s="357">
        <v>0</v>
      </c>
      <c r="L59" s="357">
        <v>0</v>
      </c>
      <c r="M59" s="357">
        <v>0</v>
      </c>
      <c r="N59" s="357">
        <v>0</v>
      </c>
      <c r="O59" s="357">
        <v>0</v>
      </c>
      <c r="P59" s="357">
        <v>0</v>
      </c>
      <c r="Q59" s="251">
        <f t="shared" si="13"/>
        <v>0</v>
      </c>
      <c r="R59" s="243">
        <f>Q59-'5 YR Budget'!D59</f>
        <v>0</v>
      </c>
      <c r="T59" s="275"/>
    </row>
    <row r="60" spans="2:20" s="4" customFormat="1" ht="15" customHeight="1" x14ac:dyDescent="0.25">
      <c r="B60" s="25" t="str">
        <f>'Yearly Budget'!B61</f>
        <v>Free Breakfast Reimbursement</v>
      </c>
      <c r="C60" s="2"/>
      <c r="D60" s="357">
        <v>0</v>
      </c>
      <c r="E60" s="357">
        <v>0</v>
      </c>
      <c r="F60" s="357">
        <v>0</v>
      </c>
      <c r="G60" s="357">
        <v>0</v>
      </c>
      <c r="H60" s="357">
        <v>0</v>
      </c>
      <c r="I60" s="357">
        <v>0</v>
      </c>
      <c r="J60" s="357">
        <v>0</v>
      </c>
      <c r="K60" s="357">
        <v>0</v>
      </c>
      <c r="L60" s="357">
        <v>0</v>
      </c>
      <c r="M60" s="357">
        <v>0</v>
      </c>
      <c r="N60" s="357">
        <v>0</v>
      </c>
      <c r="O60" s="357">
        <v>0</v>
      </c>
      <c r="P60" s="357">
        <v>0</v>
      </c>
      <c r="Q60" s="251">
        <f t="shared" si="13"/>
        <v>0</v>
      </c>
      <c r="R60" s="243">
        <f>Q60-'5 YR Budget'!D60</f>
        <v>0</v>
      </c>
      <c r="T60" s="275"/>
    </row>
    <row r="61" spans="2:20" s="4" customFormat="1" ht="15" customHeight="1" x14ac:dyDescent="0.25">
      <c r="B61" s="25" t="str">
        <f>'Yearly Budget'!B62</f>
        <v>Reduced Breakfast Reimbursement</v>
      </c>
      <c r="C61" s="2"/>
      <c r="D61" s="357">
        <v>0</v>
      </c>
      <c r="E61" s="357">
        <v>0</v>
      </c>
      <c r="F61" s="357">
        <v>0</v>
      </c>
      <c r="G61" s="357">
        <v>0</v>
      </c>
      <c r="H61" s="357">
        <v>0</v>
      </c>
      <c r="I61" s="357">
        <v>0</v>
      </c>
      <c r="J61" s="357">
        <v>0</v>
      </c>
      <c r="K61" s="357">
        <v>0</v>
      </c>
      <c r="L61" s="357">
        <v>0</v>
      </c>
      <c r="M61" s="357">
        <v>0</v>
      </c>
      <c r="N61" s="357">
        <v>0</v>
      </c>
      <c r="O61" s="357">
        <v>0</v>
      </c>
      <c r="P61" s="357">
        <v>0</v>
      </c>
      <c r="Q61" s="251">
        <f t="shared" si="13"/>
        <v>0</v>
      </c>
      <c r="R61" s="243">
        <f>Q61-'5 YR Budget'!D61</f>
        <v>0</v>
      </c>
      <c r="T61" s="275"/>
    </row>
    <row r="62" spans="2:20" s="4" customFormat="1" ht="15" customHeight="1" x14ac:dyDescent="0.25">
      <c r="B62" s="25" t="str">
        <f>'Yearly Budget'!B63</f>
        <v>Paid Breakfast Reimbursement</v>
      </c>
      <c r="C62" s="2"/>
      <c r="D62" s="357">
        <v>0</v>
      </c>
      <c r="E62" s="357">
        <v>0</v>
      </c>
      <c r="F62" s="357">
        <v>0</v>
      </c>
      <c r="G62" s="357">
        <v>0</v>
      </c>
      <c r="H62" s="357">
        <v>0</v>
      </c>
      <c r="I62" s="357">
        <v>0</v>
      </c>
      <c r="J62" s="357">
        <v>0</v>
      </c>
      <c r="K62" s="357">
        <v>0</v>
      </c>
      <c r="L62" s="357">
        <v>0</v>
      </c>
      <c r="M62" s="357">
        <v>0</v>
      </c>
      <c r="N62" s="357">
        <v>0</v>
      </c>
      <c r="O62" s="357">
        <v>0</v>
      </c>
      <c r="P62" s="357">
        <v>0</v>
      </c>
      <c r="Q62" s="251">
        <f t="shared" si="13"/>
        <v>0</v>
      </c>
      <c r="R62" s="243">
        <f>Q62-'5 YR Budget'!D62</f>
        <v>0</v>
      </c>
      <c r="T62" s="275"/>
    </row>
    <row r="63" spans="2:20" s="4" customFormat="1" ht="15" customHeight="1" x14ac:dyDescent="0.25">
      <c r="B63" s="25" t="str">
        <f>'Yearly Budget'!B64</f>
        <v xml:space="preserve">Free Lunch Reimbursement </v>
      </c>
      <c r="C63" s="2"/>
      <c r="D63" s="357">
        <v>0</v>
      </c>
      <c r="E63" s="357">
        <v>0</v>
      </c>
      <c r="F63" s="357">
        <v>0</v>
      </c>
      <c r="G63" s="357">
        <v>0</v>
      </c>
      <c r="H63" s="357">
        <v>0</v>
      </c>
      <c r="I63" s="357">
        <v>0</v>
      </c>
      <c r="J63" s="357">
        <v>0</v>
      </c>
      <c r="K63" s="357">
        <v>0</v>
      </c>
      <c r="L63" s="357">
        <v>0</v>
      </c>
      <c r="M63" s="357">
        <v>0</v>
      </c>
      <c r="N63" s="357">
        <v>0</v>
      </c>
      <c r="O63" s="357">
        <v>0</v>
      </c>
      <c r="P63" s="357">
        <v>0</v>
      </c>
      <c r="Q63" s="251">
        <f t="shared" si="13"/>
        <v>0</v>
      </c>
      <c r="R63" s="243">
        <f>Q63-'5 YR Budget'!D63</f>
        <v>0</v>
      </c>
      <c r="T63" s="275"/>
    </row>
    <row r="64" spans="2:20" s="4" customFormat="1" ht="15" customHeight="1" x14ac:dyDescent="0.25">
      <c r="B64" s="25" t="str">
        <f>'Yearly Budget'!B65</f>
        <v>Reduced Lunch Reimbursement</v>
      </c>
      <c r="C64" s="2"/>
      <c r="D64" s="357">
        <v>0</v>
      </c>
      <c r="E64" s="357">
        <v>0</v>
      </c>
      <c r="F64" s="357">
        <v>0</v>
      </c>
      <c r="G64" s="357">
        <v>0</v>
      </c>
      <c r="H64" s="357">
        <v>0</v>
      </c>
      <c r="I64" s="357">
        <v>0</v>
      </c>
      <c r="J64" s="357">
        <v>0</v>
      </c>
      <c r="K64" s="357">
        <v>0</v>
      </c>
      <c r="L64" s="357">
        <v>0</v>
      </c>
      <c r="M64" s="357">
        <v>0</v>
      </c>
      <c r="N64" s="357">
        <v>0</v>
      </c>
      <c r="O64" s="357">
        <v>0</v>
      </c>
      <c r="P64" s="357">
        <v>0</v>
      </c>
      <c r="Q64" s="251">
        <f t="shared" si="13"/>
        <v>0</v>
      </c>
      <c r="R64" s="243">
        <f>Q64-'5 YR Budget'!D64</f>
        <v>0</v>
      </c>
      <c r="T64" s="275"/>
    </row>
    <row r="65" spans="2:20" s="4" customFormat="1" ht="15" customHeight="1" x14ac:dyDescent="0.25">
      <c r="B65" s="25" t="str">
        <f>'Yearly Budget'!B66</f>
        <v>Paid Lunch Reimbursement</v>
      </c>
      <c r="C65" s="2"/>
      <c r="D65" s="357">
        <v>0</v>
      </c>
      <c r="E65" s="357">
        <v>0</v>
      </c>
      <c r="F65" s="357">
        <v>0</v>
      </c>
      <c r="G65" s="357">
        <v>0</v>
      </c>
      <c r="H65" s="357">
        <v>0</v>
      </c>
      <c r="I65" s="357">
        <v>0</v>
      </c>
      <c r="J65" s="357">
        <v>0</v>
      </c>
      <c r="K65" s="357">
        <v>0</v>
      </c>
      <c r="L65" s="357">
        <v>0</v>
      </c>
      <c r="M65" s="357">
        <v>0</v>
      </c>
      <c r="N65" s="357">
        <v>0</v>
      </c>
      <c r="O65" s="357">
        <v>0</v>
      </c>
      <c r="P65" s="357">
        <v>0</v>
      </c>
      <c r="Q65" s="251">
        <f t="shared" si="13"/>
        <v>0</v>
      </c>
      <c r="R65" s="243">
        <f>Q65-'5 YR Budget'!D65</f>
        <v>0</v>
      </c>
      <c r="T65" s="275"/>
    </row>
    <row r="66" spans="2:20" s="4" customFormat="1" ht="15" customHeight="1" x14ac:dyDescent="0.25">
      <c r="B66" s="25" t="str">
        <f>'Yearly Budget'!B67</f>
        <v>Snack Reimbursement</v>
      </c>
      <c r="C66" s="2"/>
      <c r="D66" s="357">
        <v>0</v>
      </c>
      <c r="E66" s="357">
        <v>0</v>
      </c>
      <c r="F66" s="357">
        <v>0</v>
      </c>
      <c r="G66" s="357">
        <v>0</v>
      </c>
      <c r="H66" s="357">
        <v>0</v>
      </c>
      <c r="I66" s="357">
        <v>0</v>
      </c>
      <c r="J66" s="357">
        <v>0</v>
      </c>
      <c r="K66" s="357">
        <v>0</v>
      </c>
      <c r="L66" s="357">
        <v>0</v>
      </c>
      <c r="M66" s="357">
        <v>0</v>
      </c>
      <c r="N66" s="357">
        <v>0</v>
      </c>
      <c r="O66" s="357">
        <v>0</v>
      </c>
      <c r="P66" s="357">
        <v>0</v>
      </c>
      <c r="Q66" s="251">
        <f t="shared" si="13"/>
        <v>0</v>
      </c>
      <c r="R66" s="243">
        <f>Q66-'5 YR Budget'!D66</f>
        <v>0</v>
      </c>
      <c r="T66" s="275"/>
    </row>
    <row r="67" spans="2:20" s="4" customFormat="1" ht="15" customHeight="1" x14ac:dyDescent="0.25">
      <c r="B67" s="23" t="str">
        <f>'Yearly Budget'!B68</f>
        <v xml:space="preserve">Total 6198 - School Food Services     </v>
      </c>
      <c r="C67" s="2"/>
      <c r="D67" s="26">
        <f>SUM(D59:D66)</f>
        <v>0</v>
      </c>
      <c r="E67" s="26">
        <f t="shared" ref="E67:Q67" si="14">SUM(E59:E66)</f>
        <v>0</v>
      </c>
      <c r="F67" s="26">
        <f t="shared" si="14"/>
        <v>0</v>
      </c>
      <c r="G67" s="26">
        <f t="shared" si="14"/>
        <v>0</v>
      </c>
      <c r="H67" s="26">
        <f t="shared" si="14"/>
        <v>0</v>
      </c>
      <c r="I67" s="26">
        <f t="shared" si="14"/>
        <v>0</v>
      </c>
      <c r="J67" s="26">
        <f t="shared" si="14"/>
        <v>0</v>
      </c>
      <c r="K67" s="26">
        <f t="shared" si="14"/>
        <v>0</v>
      </c>
      <c r="L67" s="26">
        <f t="shared" si="14"/>
        <v>0</v>
      </c>
      <c r="M67" s="26">
        <f t="shared" si="14"/>
        <v>0</v>
      </c>
      <c r="N67" s="26">
        <f t="shared" si="14"/>
        <v>0</v>
      </c>
      <c r="O67" s="26">
        <f t="shared" si="14"/>
        <v>0</v>
      </c>
      <c r="P67" s="26">
        <f t="shared" si="14"/>
        <v>0</v>
      </c>
      <c r="Q67" s="26">
        <f t="shared" si="14"/>
        <v>0</v>
      </c>
      <c r="R67" s="243">
        <f>Q67-'5 YR Budget'!D67</f>
        <v>0</v>
      </c>
      <c r="T67" s="275"/>
    </row>
    <row r="68" spans="2:20" s="4" customFormat="1" ht="15" customHeight="1" x14ac:dyDescent="0.25">
      <c r="B68" s="23" t="str">
        <f>'Yearly Budget'!B69</f>
        <v>Custom FEDERAL REVENUE - SPECIAL PURPOSE</v>
      </c>
      <c r="C68" s="2"/>
      <c r="D68" s="357">
        <v>0</v>
      </c>
      <c r="E68" s="357">
        <v>0</v>
      </c>
      <c r="F68" s="357">
        <v>0</v>
      </c>
      <c r="G68" s="357">
        <v>0</v>
      </c>
      <c r="H68" s="357">
        <v>0</v>
      </c>
      <c r="I68" s="357">
        <v>0</v>
      </c>
      <c r="J68" s="357">
        <v>0</v>
      </c>
      <c r="K68" s="357">
        <v>0</v>
      </c>
      <c r="L68" s="357">
        <v>0</v>
      </c>
      <c r="M68" s="357">
        <v>0</v>
      </c>
      <c r="N68" s="357">
        <v>0</v>
      </c>
      <c r="O68" s="357">
        <v>0</v>
      </c>
      <c r="P68" s="357">
        <v>0</v>
      </c>
      <c r="Q68" s="251">
        <f>SUM(D68:P68)</f>
        <v>0</v>
      </c>
      <c r="R68" s="243">
        <f>Q68-'5 YR Budget'!D68</f>
        <v>0</v>
      </c>
      <c r="T68" s="275"/>
    </row>
    <row r="69" spans="2:20" s="4" customFormat="1" ht="15" customHeight="1" thickBot="1" x14ac:dyDescent="0.3">
      <c r="B69" s="21" t="str">
        <f>'Yearly Budget'!B70</f>
        <v>TOTAL FEDERAL REVENUE - SPECIAL PURPOSE</v>
      </c>
      <c r="C69" s="2"/>
      <c r="D69" s="24">
        <f>SUM(D58,D67,D68)</f>
        <v>0</v>
      </c>
      <c r="E69" s="24">
        <f t="shared" ref="E69:Q69" si="15">SUM(E58,E67,E68)</f>
        <v>0</v>
      </c>
      <c r="F69" s="24">
        <f t="shared" si="15"/>
        <v>0</v>
      </c>
      <c r="G69" s="24">
        <f t="shared" si="15"/>
        <v>0</v>
      </c>
      <c r="H69" s="24">
        <f t="shared" si="15"/>
        <v>0</v>
      </c>
      <c r="I69" s="24">
        <f t="shared" si="15"/>
        <v>0</v>
      </c>
      <c r="J69" s="24">
        <f t="shared" si="15"/>
        <v>0</v>
      </c>
      <c r="K69" s="24">
        <f t="shared" si="15"/>
        <v>0</v>
      </c>
      <c r="L69" s="24">
        <f t="shared" si="15"/>
        <v>0</v>
      </c>
      <c r="M69" s="24">
        <f t="shared" si="15"/>
        <v>0</v>
      </c>
      <c r="N69" s="24">
        <f t="shared" si="15"/>
        <v>0</v>
      </c>
      <c r="O69" s="24">
        <f t="shared" si="15"/>
        <v>0</v>
      </c>
      <c r="P69" s="24">
        <f t="shared" si="15"/>
        <v>0</v>
      </c>
      <c r="Q69" s="24">
        <f t="shared" si="15"/>
        <v>0</v>
      </c>
      <c r="R69" s="243">
        <f>Q69-'5 YR Budget'!D69</f>
        <v>0</v>
      </c>
      <c r="T69" s="275"/>
    </row>
    <row r="70" spans="2:20" s="4" customFormat="1" ht="6" customHeight="1" thickTop="1" x14ac:dyDescent="0.25">
      <c r="B70" s="23"/>
      <c r="C70" s="2"/>
      <c r="D70" s="19"/>
      <c r="E70" s="19"/>
      <c r="F70" s="19"/>
      <c r="G70" s="19"/>
      <c r="H70" s="19"/>
      <c r="I70" s="19"/>
      <c r="J70" s="19"/>
      <c r="K70" s="19"/>
      <c r="L70" s="19"/>
      <c r="M70" s="19"/>
      <c r="N70" s="19"/>
      <c r="O70" s="19"/>
      <c r="P70" s="19"/>
      <c r="Q70" s="19"/>
      <c r="R70" s="243"/>
      <c r="T70" s="275"/>
    </row>
    <row r="71" spans="2:20" s="4" customFormat="1" ht="15" customHeight="1" x14ac:dyDescent="0.25">
      <c r="B71" s="21" t="str">
        <f>'Yearly Budget'!B72</f>
        <v>7000 - OTHER SCHOOL DISTRICTS</v>
      </c>
      <c r="C71" s="2"/>
      <c r="D71" s="19"/>
      <c r="E71" s="19"/>
      <c r="F71" s="19"/>
      <c r="G71" s="19"/>
      <c r="H71" s="19"/>
      <c r="I71" s="19"/>
      <c r="J71" s="19"/>
      <c r="K71" s="19"/>
      <c r="L71" s="19"/>
      <c r="M71" s="19"/>
      <c r="N71" s="19"/>
      <c r="O71" s="19"/>
      <c r="P71" s="19"/>
      <c r="Q71" s="19"/>
      <c r="R71" s="243"/>
      <c r="T71" s="275"/>
    </row>
    <row r="72" spans="2:20" s="4" customFormat="1" ht="15" customHeight="1" x14ac:dyDescent="0.25">
      <c r="B72" s="23" t="str">
        <f>'Yearly Budget'!B73</f>
        <v xml:space="preserve">7100 - Program Participation, Unassigned </v>
      </c>
      <c r="C72" s="2"/>
      <c r="D72" s="358">
        <v>0</v>
      </c>
      <c r="E72" s="358">
        <v>0</v>
      </c>
      <c r="F72" s="358">
        <v>0</v>
      </c>
      <c r="G72" s="358">
        <v>0</v>
      </c>
      <c r="H72" s="358">
        <v>0</v>
      </c>
      <c r="I72" s="358">
        <v>0</v>
      </c>
      <c r="J72" s="358">
        <v>0</v>
      </c>
      <c r="K72" s="358">
        <v>0</v>
      </c>
      <c r="L72" s="358">
        <v>0</v>
      </c>
      <c r="M72" s="358">
        <v>0</v>
      </c>
      <c r="N72" s="358">
        <v>0</v>
      </c>
      <c r="O72" s="358">
        <v>0</v>
      </c>
      <c r="P72" s="358">
        <v>0</v>
      </c>
      <c r="Q72" s="252">
        <f>SUM(D72:P72)</f>
        <v>0</v>
      </c>
      <c r="R72" s="243">
        <f>Q72-'5 YR Budget'!D72</f>
        <v>0</v>
      </c>
      <c r="T72" s="275"/>
    </row>
    <row r="73" spans="2:20" s="4" customFormat="1" ht="15" customHeight="1" x14ac:dyDescent="0.25">
      <c r="B73" s="23" t="str">
        <f>'Yearly Budget'!B74</f>
        <v>Custom OTHER SCHOOL DISTRICTS</v>
      </c>
      <c r="C73" s="2"/>
      <c r="D73" s="358">
        <v>0</v>
      </c>
      <c r="E73" s="358">
        <v>0</v>
      </c>
      <c r="F73" s="358">
        <v>0</v>
      </c>
      <c r="G73" s="358">
        <v>0</v>
      </c>
      <c r="H73" s="358">
        <v>0</v>
      </c>
      <c r="I73" s="358">
        <v>0</v>
      </c>
      <c r="J73" s="358">
        <v>0</v>
      </c>
      <c r="K73" s="358">
        <v>0</v>
      </c>
      <c r="L73" s="358">
        <v>0</v>
      </c>
      <c r="M73" s="358">
        <v>0</v>
      </c>
      <c r="N73" s="358">
        <v>0</v>
      </c>
      <c r="O73" s="358">
        <v>0</v>
      </c>
      <c r="P73" s="358">
        <v>0</v>
      </c>
      <c r="Q73" s="252">
        <f>SUM(D73:P73)</f>
        <v>0</v>
      </c>
      <c r="R73" s="243">
        <f>Q73-'5 YR Budget'!D73</f>
        <v>0</v>
      </c>
      <c r="T73" s="275"/>
    </row>
    <row r="74" spans="2:20" s="4" customFormat="1" ht="15" customHeight="1" thickBot="1" x14ac:dyDescent="0.3">
      <c r="B74" s="21" t="str">
        <f>'Yearly Budget'!B75</f>
        <v>TOTAL OTHER SCHOOL DISTRICTS</v>
      </c>
      <c r="C74" s="2"/>
      <c r="D74" s="24">
        <f t="shared" ref="D74:Q74" si="16">SUM(D72:D73)</f>
        <v>0</v>
      </c>
      <c r="E74" s="24">
        <f t="shared" si="16"/>
        <v>0</v>
      </c>
      <c r="F74" s="24">
        <f t="shared" si="16"/>
        <v>0</v>
      </c>
      <c r="G74" s="24">
        <f t="shared" si="16"/>
        <v>0</v>
      </c>
      <c r="H74" s="24">
        <f t="shared" si="16"/>
        <v>0</v>
      </c>
      <c r="I74" s="24">
        <f t="shared" si="16"/>
        <v>0</v>
      </c>
      <c r="J74" s="24">
        <f t="shared" si="16"/>
        <v>0</v>
      </c>
      <c r="K74" s="24">
        <f t="shared" si="16"/>
        <v>0</v>
      </c>
      <c r="L74" s="24">
        <f t="shared" si="16"/>
        <v>0</v>
      </c>
      <c r="M74" s="24">
        <f t="shared" si="16"/>
        <v>0</v>
      </c>
      <c r="N74" s="24">
        <f t="shared" si="16"/>
        <v>0</v>
      </c>
      <c r="O74" s="24">
        <f t="shared" si="16"/>
        <v>0</v>
      </c>
      <c r="P74" s="24">
        <f t="shared" si="16"/>
        <v>0</v>
      </c>
      <c r="Q74" s="24">
        <f t="shared" si="16"/>
        <v>0</v>
      </c>
      <c r="R74" s="243">
        <f>Q74-'5 YR Budget'!D74</f>
        <v>0</v>
      </c>
      <c r="T74" s="275"/>
    </row>
    <row r="75" spans="2:20" s="4" customFormat="1" ht="6" customHeight="1" thickTop="1" x14ac:dyDescent="0.25">
      <c r="B75" s="23"/>
      <c r="C75" s="2"/>
      <c r="D75" s="19"/>
      <c r="E75" s="19"/>
      <c r="F75" s="19"/>
      <c r="G75" s="19"/>
      <c r="H75" s="19"/>
      <c r="I75" s="19"/>
      <c r="J75" s="19"/>
      <c r="K75" s="19"/>
      <c r="L75" s="19"/>
      <c r="M75" s="19"/>
      <c r="N75" s="19"/>
      <c r="O75" s="19"/>
      <c r="P75" s="19"/>
      <c r="Q75" s="19"/>
      <c r="R75" s="243"/>
      <c r="T75" s="275"/>
    </row>
    <row r="76" spans="2:20" s="4" customFormat="1" ht="15" customHeight="1" x14ac:dyDescent="0.25">
      <c r="B76" s="21" t="str">
        <f>'Yearly Budget'!B77</f>
        <v>8000 - OTHER ENTITIES</v>
      </c>
      <c r="C76" s="2"/>
      <c r="D76" s="19"/>
      <c r="E76" s="19"/>
      <c r="F76" s="19"/>
      <c r="G76" s="19"/>
      <c r="H76" s="19"/>
      <c r="I76" s="19"/>
      <c r="J76" s="19"/>
      <c r="K76" s="19"/>
      <c r="L76" s="19"/>
      <c r="M76" s="19"/>
      <c r="N76" s="19"/>
      <c r="O76" s="19"/>
      <c r="P76" s="19"/>
      <c r="Q76" s="19"/>
      <c r="R76" s="253"/>
      <c r="T76" s="275"/>
    </row>
    <row r="77" spans="2:20" s="4" customFormat="1" ht="15" customHeight="1" x14ac:dyDescent="0.25">
      <c r="B77" s="23" t="str">
        <f>'Yearly Budget'!B78</f>
        <v xml:space="preserve">8100 - Governmental Entities      </v>
      </c>
      <c r="C77" s="2"/>
      <c r="D77" s="358">
        <v>0</v>
      </c>
      <c r="E77" s="358">
        <v>0</v>
      </c>
      <c r="F77" s="358">
        <v>0</v>
      </c>
      <c r="G77" s="358">
        <v>0</v>
      </c>
      <c r="H77" s="358">
        <v>0</v>
      </c>
      <c r="I77" s="358">
        <v>0</v>
      </c>
      <c r="J77" s="358">
        <v>0</v>
      </c>
      <c r="K77" s="358">
        <v>0</v>
      </c>
      <c r="L77" s="358">
        <v>0</v>
      </c>
      <c r="M77" s="358">
        <v>0</v>
      </c>
      <c r="N77" s="358">
        <v>0</v>
      </c>
      <c r="O77" s="358">
        <v>0</v>
      </c>
      <c r="P77" s="358">
        <v>0</v>
      </c>
      <c r="Q77" s="252">
        <f>SUM(D77:P77)</f>
        <v>0</v>
      </c>
      <c r="R77" s="243">
        <f>Q77-'5 YR Budget'!D77</f>
        <v>0</v>
      </c>
      <c r="T77" s="275"/>
    </row>
    <row r="78" spans="2:20" s="4" customFormat="1" ht="15" customHeight="1" x14ac:dyDescent="0.25">
      <c r="B78" s="23" t="str">
        <f>'Yearly Budget'!B79</f>
        <v xml:space="preserve">8200 - Private Foundations  </v>
      </c>
      <c r="C78" s="2"/>
      <c r="D78" s="358">
        <v>0</v>
      </c>
      <c r="E78" s="358">
        <v>0</v>
      </c>
      <c r="F78" s="358">
        <v>0</v>
      </c>
      <c r="G78" s="358">
        <v>0</v>
      </c>
      <c r="H78" s="358">
        <v>0</v>
      </c>
      <c r="I78" s="358">
        <v>0</v>
      </c>
      <c r="J78" s="358">
        <v>0</v>
      </c>
      <c r="K78" s="358">
        <v>0</v>
      </c>
      <c r="L78" s="358">
        <v>0</v>
      </c>
      <c r="M78" s="358">
        <v>0</v>
      </c>
      <c r="N78" s="358">
        <v>0</v>
      </c>
      <c r="O78" s="358">
        <v>0</v>
      </c>
      <c r="P78" s="358">
        <v>0</v>
      </c>
      <c r="Q78" s="252">
        <f>SUM(D78:P78)</f>
        <v>0</v>
      </c>
      <c r="R78" s="243">
        <f>Q78-'5 YR Budget'!D78</f>
        <v>0</v>
      </c>
      <c r="T78" s="275"/>
    </row>
    <row r="79" spans="2:20" s="4" customFormat="1" ht="15" customHeight="1" x14ac:dyDescent="0.25">
      <c r="B79" s="23" t="str">
        <f>'Yearly Budget'!B80</f>
        <v xml:space="preserve">8500 - Educational Service Districts   </v>
      </c>
      <c r="C79" s="2"/>
      <c r="D79" s="358">
        <v>0</v>
      </c>
      <c r="E79" s="358">
        <v>0</v>
      </c>
      <c r="F79" s="358">
        <v>0</v>
      </c>
      <c r="G79" s="358">
        <v>0</v>
      </c>
      <c r="H79" s="358">
        <v>0</v>
      </c>
      <c r="I79" s="358">
        <v>0</v>
      </c>
      <c r="J79" s="358">
        <v>0</v>
      </c>
      <c r="K79" s="358">
        <v>0</v>
      </c>
      <c r="L79" s="358">
        <v>0</v>
      </c>
      <c r="M79" s="358">
        <v>0</v>
      </c>
      <c r="N79" s="358">
        <v>0</v>
      </c>
      <c r="O79" s="358">
        <v>0</v>
      </c>
      <c r="P79" s="358">
        <v>0</v>
      </c>
      <c r="Q79" s="252">
        <f>SUM(D79:P79)</f>
        <v>0</v>
      </c>
      <c r="R79" s="243">
        <f>Q79-'5 YR Budget'!D79</f>
        <v>0</v>
      </c>
      <c r="T79" s="275"/>
    </row>
    <row r="80" spans="2:20" s="4" customFormat="1" ht="15" customHeight="1" x14ac:dyDescent="0.25">
      <c r="B80" s="23" t="str">
        <f>'Yearly Budget'!B81</f>
        <v>Custom OTHER ENTITIES</v>
      </c>
      <c r="C80" s="2"/>
      <c r="D80" s="358">
        <v>0</v>
      </c>
      <c r="E80" s="358">
        <v>0</v>
      </c>
      <c r="F80" s="358">
        <v>0</v>
      </c>
      <c r="G80" s="358">
        <v>0</v>
      </c>
      <c r="H80" s="358">
        <v>0</v>
      </c>
      <c r="I80" s="358">
        <v>0</v>
      </c>
      <c r="J80" s="358">
        <v>0</v>
      </c>
      <c r="K80" s="358">
        <v>0</v>
      </c>
      <c r="L80" s="358">
        <v>0</v>
      </c>
      <c r="M80" s="358">
        <v>0</v>
      </c>
      <c r="N80" s="358">
        <v>0</v>
      </c>
      <c r="O80" s="358">
        <v>0</v>
      </c>
      <c r="P80" s="358">
        <v>0</v>
      </c>
      <c r="Q80" s="252">
        <f>SUM(D80:P80)</f>
        <v>0</v>
      </c>
      <c r="R80" s="243">
        <f>Q80-'5 YR Budget'!D80</f>
        <v>0</v>
      </c>
      <c r="T80" s="275"/>
    </row>
    <row r="81" spans="2:20" s="4" customFormat="1" ht="15" customHeight="1" thickBot="1" x14ac:dyDescent="0.3">
      <c r="B81" s="21" t="str">
        <f>'Yearly Budget'!B82</f>
        <v>TOTAL OTHER ENTITIES</v>
      </c>
      <c r="C81" s="2"/>
      <c r="D81" s="24">
        <f t="shared" ref="D81:Q81" si="17">SUM(D77:D80)</f>
        <v>0</v>
      </c>
      <c r="E81" s="24">
        <f t="shared" si="17"/>
        <v>0</v>
      </c>
      <c r="F81" s="24">
        <f t="shared" si="17"/>
        <v>0</v>
      </c>
      <c r="G81" s="24">
        <f t="shared" si="17"/>
        <v>0</v>
      </c>
      <c r="H81" s="24">
        <f t="shared" si="17"/>
        <v>0</v>
      </c>
      <c r="I81" s="24">
        <f t="shared" si="17"/>
        <v>0</v>
      </c>
      <c r="J81" s="24">
        <f t="shared" si="17"/>
        <v>0</v>
      </c>
      <c r="K81" s="24">
        <f t="shared" si="17"/>
        <v>0</v>
      </c>
      <c r="L81" s="24">
        <f t="shared" si="17"/>
        <v>0</v>
      </c>
      <c r="M81" s="24">
        <f t="shared" si="17"/>
        <v>0</v>
      </c>
      <c r="N81" s="24">
        <f t="shared" si="17"/>
        <v>0</v>
      </c>
      <c r="O81" s="24">
        <f t="shared" si="17"/>
        <v>0</v>
      </c>
      <c r="P81" s="24">
        <f t="shared" si="17"/>
        <v>0</v>
      </c>
      <c r="Q81" s="24">
        <f t="shared" si="17"/>
        <v>0</v>
      </c>
      <c r="R81" s="243">
        <f>Q81-'5 YR Budget'!D81</f>
        <v>0</v>
      </c>
      <c r="T81" s="275"/>
    </row>
    <row r="82" spans="2:20" s="4" customFormat="1" ht="6" customHeight="1" thickTop="1" x14ac:dyDescent="0.25">
      <c r="B82" s="23"/>
      <c r="C82" s="2"/>
      <c r="D82" s="19"/>
      <c r="E82" s="19"/>
      <c r="F82" s="19"/>
      <c r="G82" s="19"/>
      <c r="H82" s="19"/>
      <c r="I82" s="19"/>
      <c r="J82" s="19"/>
      <c r="K82" s="19"/>
      <c r="L82" s="19"/>
      <c r="M82" s="19"/>
      <c r="N82" s="19"/>
      <c r="O82" s="19"/>
      <c r="P82" s="19"/>
      <c r="Q82" s="19"/>
      <c r="R82" s="243"/>
      <c r="T82" s="275"/>
    </row>
    <row r="83" spans="2:20" s="4" customFormat="1" ht="15" customHeight="1" x14ac:dyDescent="0.25">
      <c r="B83" s="21" t="str">
        <f>'Yearly Budget'!B84</f>
        <v>9000 - OTHER FINANCING SOURCES</v>
      </c>
      <c r="C83" s="2"/>
      <c r="D83" s="19"/>
      <c r="E83" s="19"/>
      <c r="F83" s="19"/>
      <c r="G83" s="19"/>
      <c r="H83" s="19"/>
      <c r="I83" s="19"/>
      <c r="J83" s="19"/>
      <c r="K83" s="19"/>
      <c r="L83" s="19"/>
      <c r="M83" s="19"/>
      <c r="N83" s="19"/>
      <c r="O83" s="19"/>
      <c r="P83" s="19"/>
      <c r="Q83" s="19"/>
      <c r="R83" s="243"/>
      <c r="T83" s="275"/>
    </row>
    <row r="84" spans="2:20" s="4" customFormat="1" ht="15" customHeight="1" x14ac:dyDescent="0.25">
      <c r="B84" s="23" t="str">
        <f>'Yearly Budget'!B85</f>
        <v xml:space="preserve">9500 - Long-Term Financing      </v>
      </c>
      <c r="C84" s="2"/>
      <c r="D84" s="358">
        <v>0</v>
      </c>
      <c r="E84" s="358">
        <v>0</v>
      </c>
      <c r="F84" s="358">
        <v>0</v>
      </c>
      <c r="G84" s="358">
        <v>0</v>
      </c>
      <c r="H84" s="358">
        <v>0</v>
      </c>
      <c r="I84" s="358">
        <v>0</v>
      </c>
      <c r="J84" s="358">
        <v>0</v>
      </c>
      <c r="K84" s="358">
        <v>0</v>
      </c>
      <c r="L84" s="358">
        <v>0</v>
      </c>
      <c r="M84" s="358">
        <v>0</v>
      </c>
      <c r="N84" s="358">
        <v>0</v>
      </c>
      <c r="O84" s="358">
        <v>0</v>
      </c>
      <c r="P84" s="358">
        <v>0</v>
      </c>
      <c r="Q84" s="252">
        <f>SUM(D84:P84)</f>
        <v>0</v>
      </c>
      <c r="R84" s="243">
        <f>Q84-'5 YR Budget'!D84</f>
        <v>0</v>
      </c>
      <c r="T84" s="275"/>
    </row>
    <row r="85" spans="2:20" s="4" customFormat="1" ht="15" customHeight="1" x14ac:dyDescent="0.25">
      <c r="B85" s="23" t="str">
        <f>'Yearly Budget'!B86</f>
        <v>9900 - Transfers</v>
      </c>
      <c r="C85" s="2"/>
      <c r="D85" s="358">
        <v>0</v>
      </c>
      <c r="E85" s="358">
        <v>0</v>
      </c>
      <c r="F85" s="358">
        <v>0</v>
      </c>
      <c r="G85" s="358">
        <v>0</v>
      </c>
      <c r="H85" s="358">
        <v>0</v>
      </c>
      <c r="I85" s="358">
        <v>0</v>
      </c>
      <c r="J85" s="358">
        <v>0</v>
      </c>
      <c r="K85" s="358">
        <v>0</v>
      </c>
      <c r="L85" s="358">
        <v>0</v>
      </c>
      <c r="M85" s="358">
        <v>0</v>
      </c>
      <c r="N85" s="358">
        <v>0</v>
      </c>
      <c r="O85" s="358">
        <v>0</v>
      </c>
      <c r="P85" s="358">
        <v>0</v>
      </c>
      <c r="Q85" s="252">
        <f>SUM(D85:P85)</f>
        <v>0</v>
      </c>
      <c r="R85" s="243">
        <f>Q85-'5 YR Budget'!D85</f>
        <v>0</v>
      </c>
      <c r="T85" s="275"/>
    </row>
    <row r="86" spans="2:20" s="4" customFormat="1" ht="15" customHeight="1" x14ac:dyDescent="0.25">
      <c r="B86" s="23" t="str">
        <f>'Yearly Budget'!B87</f>
        <v>Custom OTHER FINANCING SOURCES</v>
      </c>
      <c r="C86" s="2"/>
      <c r="D86" s="358">
        <v>0</v>
      </c>
      <c r="E86" s="358">
        <v>0</v>
      </c>
      <c r="F86" s="358">
        <v>0</v>
      </c>
      <c r="G86" s="358">
        <v>0</v>
      </c>
      <c r="H86" s="358">
        <v>0</v>
      </c>
      <c r="I86" s="358">
        <v>0</v>
      </c>
      <c r="J86" s="358">
        <v>0</v>
      </c>
      <c r="K86" s="358">
        <v>0</v>
      </c>
      <c r="L86" s="358">
        <v>0</v>
      </c>
      <c r="M86" s="358">
        <v>0</v>
      </c>
      <c r="N86" s="358">
        <v>0</v>
      </c>
      <c r="O86" s="358">
        <v>0</v>
      </c>
      <c r="P86" s="358">
        <v>0</v>
      </c>
      <c r="Q86" s="252">
        <f>SUM(D86:P86)</f>
        <v>0</v>
      </c>
      <c r="R86" s="243">
        <f>Q86-'5 YR Budget'!D86</f>
        <v>0</v>
      </c>
      <c r="T86" s="275"/>
    </row>
    <row r="87" spans="2:20" s="4" customFormat="1" ht="15" customHeight="1" thickBot="1" x14ac:dyDescent="0.3">
      <c r="B87" s="21" t="str">
        <f>'Yearly Budget'!B88</f>
        <v>TOTAL OTHER FINANCING SOURCES</v>
      </c>
      <c r="C87" s="2"/>
      <c r="D87" s="24">
        <f t="shared" ref="D87:Q87" si="18">SUM(D84:D86)</f>
        <v>0</v>
      </c>
      <c r="E87" s="24">
        <f t="shared" si="18"/>
        <v>0</v>
      </c>
      <c r="F87" s="24">
        <f t="shared" si="18"/>
        <v>0</v>
      </c>
      <c r="G87" s="24">
        <f t="shared" si="18"/>
        <v>0</v>
      </c>
      <c r="H87" s="24">
        <f t="shared" si="18"/>
        <v>0</v>
      </c>
      <c r="I87" s="24">
        <f t="shared" si="18"/>
        <v>0</v>
      </c>
      <c r="J87" s="24">
        <f t="shared" si="18"/>
        <v>0</v>
      </c>
      <c r="K87" s="24">
        <f t="shared" si="18"/>
        <v>0</v>
      </c>
      <c r="L87" s="24">
        <f t="shared" si="18"/>
        <v>0</v>
      </c>
      <c r="M87" s="24">
        <f t="shared" si="18"/>
        <v>0</v>
      </c>
      <c r="N87" s="24">
        <f t="shared" si="18"/>
        <v>0</v>
      </c>
      <c r="O87" s="24">
        <f t="shared" si="18"/>
        <v>0</v>
      </c>
      <c r="P87" s="24">
        <f t="shared" si="18"/>
        <v>0</v>
      </c>
      <c r="Q87" s="24">
        <f t="shared" si="18"/>
        <v>0</v>
      </c>
      <c r="R87" s="243">
        <f>Q87-'5 YR Budget'!D87</f>
        <v>0</v>
      </c>
      <c r="T87" s="275"/>
    </row>
    <row r="88" spans="2:20" s="4" customFormat="1" ht="6" customHeight="1" thickTop="1" x14ac:dyDescent="0.25">
      <c r="B88" s="21"/>
      <c r="C88" s="2"/>
      <c r="D88" s="27"/>
      <c r="E88" s="27"/>
      <c r="F88" s="27"/>
      <c r="G88" s="27"/>
      <c r="H88" s="27"/>
      <c r="I88" s="27"/>
      <c r="J88" s="27"/>
      <c r="K88" s="27"/>
      <c r="L88" s="27"/>
      <c r="M88" s="27"/>
      <c r="N88" s="27"/>
      <c r="O88" s="27"/>
      <c r="P88" s="27"/>
      <c r="Q88" s="27"/>
      <c r="R88" s="243">
        <f>Q88-'5 YR Budget'!D88</f>
        <v>0</v>
      </c>
      <c r="T88" s="275"/>
    </row>
    <row r="89" spans="2:20" s="4" customFormat="1" ht="15" customHeight="1" thickBot="1" x14ac:dyDescent="0.3">
      <c r="B89" s="28" t="str">
        <f>'Yearly Budget'!B90</f>
        <v>TOTAL REVENUE</v>
      </c>
      <c r="C89" s="2"/>
      <c r="D89" s="29">
        <f t="shared" ref="D89:Q89" si="19">SUM(D23,D29,D35,D44,D55,D69,D74,D81,D87)</f>
        <v>0</v>
      </c>
      <c r="E89" s="29">
        <f t="shared" si="19"/>
        <v>0</v>
      </c>
      <c r="F89" s="29">
        <f t="shared" si="19"/>
        <v>0</v>
      </c>
      <c r="G89" s="29">
        <f t="shared" si="19"/>
        <v>0</v>
      </c>
      <c r="H89" s="29">
        <f t="shared" si="19"/>
        <v>0</v>
      </c>
      <c r="I89" s="29">
        <f t="shared" si="19"/>
        <v>0</v>
      </c>
      <c r="J89" s="29">
        <f t="shared" si="19"/>
        <v>0</v>
      </c>
      <c r="K89" s="29">
        <f t="shared" si="19"/>
        <v>0</v>
      </c>
      <c r="L89" s="29">
        <f t="shared" si="19"/>
        <v>0</v>
      </c>
      <c r="M89" s="29">
        <f t="shared" si="19"/>
        <v>0</v>
      </c>
      <c r="N89" s="29">
        <f t="shared" si="19"/>
        <v>0</v>
      </c>
      <c r="O89" s="29">
        <f t="shared" si="19"/>
        <v>0</v>
      </c>
      <c r="P89" s="29">
        <f t="shared" si="19"/>
        <v>0</v>
      </c>
      <c r="Q89" s="29">
        <f t="shared" si="19"/>
        <v>0</v>
      </c>
      <c r="R89" s="243">
        <f>Q89-'5 YR Budget'!D89</f>
        <v>0</v>
      </c>
      <c r="T89" s="275"/>
    </row>
    <row r="90" spans="2:20" s="4" customFormat="1" ht="15" customHeight="1" thickTop="1" x14ac:dyDescent="0.25">
      <c r="B90" s="30"/>
      <c r="C90" s="2"/>
      <c r="D90" s="3"/>
      <c r="E90" s="3"/>
      <c r="F90" s="3"/>
      <c r="G90" s="3"/>
      <c r="H90" s="3"/>
      <c r="I90" s="3"/>
      <c r="J90" s="3"/>
      <c r="K90" s="3"/>
      <c r="L90" s="3"/>
      <c r="M90" s="3"/>
      <c r="N90" s="3"/>
      <c r="O90" s="3"/>
      <c r="P90" s="3"/>
      <c r="Q90" s="3"/>
      <c r="R90" s="254"/>
      <c r="T90" s="275"/>
    </row>
    <row r="91" spans="2:20" s="4" customFormat="1" ht="15" customHeight="1" x14ac:dyDescent="0.25">
      <c r="B91" s="200" t="str">
        <f>'Yearly Budget'!B92</f>
        <v>EXPENSES</v>
      </c>
      <c r="C91" s="2"/>
      <c r="D91" s="3"/>
      <c r="E91" s="3"/>
      <c r="F91" s="3"/>
      <c r="G91" s="3"/>
      <c r="H91" s="3"/>
      <c r="I91" s="3"/>
      <c r="J91" s="3"/>
      <c r="K91" s="3"/>
      <c r="L91" s="3"/>
      <c r="M91" s="3"/>
      <c r="N91" s="3"/>
      <c r="O91" s="3"/>
      <c r="P91" s="3"/>
      <c r="Q91" s="3"/>
      <c r="R91" s="3"/>
      <c r="T91" s="275"/>
    </row>
    <row r="92" spans="2:20" s="4" customFormat="1" ht="15" customHeight="1" x14ac:dyDescent="0.25">
      <c r="B92" s="21" t="str">
        <f>'Yearly Budget'!B93</f>
        <v>ADMINISTRATIVE STAFF PERSONNEL COSTS</v>
      </c>
      <c r="C92" s="2"/>
      <c r="D92" s="3"/>
      <c r="E92" s="3"/>
      <c r="F92" s="3"/>
      <c r="G92" s="3"/>
      <c r="H92" s="3"/>
      <c r="I92" s="3"/>
      <c r="J92" s="3"/>
      <c r="K92" s="3"/>
      <c r="L92" s="3"/>
      <c r="M92" s="3"/>
      <c r="N92" s="3"/>
      <c r="O92" s="3"/>
      <c r="P92" s="3"/>
      <c r="Q92" s="3"/>
      <c r="R92" s="3"/>
      <c r="T92" s="275"/>
    </row>
    <row r="93" spans="2:20" s="4" customFormat="1" ht="15" customHeight="1" x14ac:dyDescent="0.25">
      <c r="B93" s="32" t="str">
        <f>'Yearly Budget'!B94</f>
        <v>Executive Management</v>
      </c>
      <c r="C93" s="2"/>
      <c r="D93" s="356">
        <v>0</v>
      </c>
      <c r="E93" s="356">
        <v>0</v>
      </c>
      <c r="F93" s="356">
        <v>0</v>
      </c>
      <c r="G93" s="356">
        <v>0</v>
      </c>
      <c r="H93" s="356">
        <v>0</v>
      </c>
      <c r="I93" s="356">
        <v>0</v>
      </c>
      <c r="J93" s="356">
        <v>0</v>
      </c>
      <c r="K93" s="356">
        <v>0</v>
      </c>
      <c r="L93" s="356">
        <v>0</v>
      </c>
      <c r="M93" s="356">
        <v>0</v>
      </c>
      <c r="N93" s="356">
        <v>0</v>
      </c>
      <c r="O93" s="356">
        <v>0</v>
      </c>
      <c r="P93" s="356">
        <v>0</v>
      </c>
      <c r="Q93" s="233">
        <f t="shared" ref="Q93:Q99" si="20">SUM(D93:P93)</f>
        <v>0</v>
      </c>
      <c r="R93" s="243">
        <f>Q93-'5 YR Budget'!D93</f>
        <v>0</v>
      </c>
      <c r="T93" s="275"/>
    </row>
    <row r="94" spans="2:20" s="4" customFormat="1" ht="15" customHeight="1" x14ac:dyDescent="0.25">
      <c r="B94" s="32" t="str">
        <f>'Yearly Budget'!B95</f>
        <v>Instructional Management</v>
      </c>
      <c r="C94" s="2"/>
      <c r="D94" s="356">
        <v>0</v>
      </c>
      <c r="E94" s="356">
        <v>0</v>
      </c>
      <c r="F94" s="356">
        <v>0</v>
      </c>
      <c r="G94" s="356">
        <v>0</v>
      </c>
      <c r="H94" s="356">
        <v>0</v>
      </c>
      <c r="I94" s="356">
        <v>0</v>
      </c>
      <c r="J94" s="356">
        <v>0</v>
      </c>
      <c r="K94" s="356">
        <v>0</v>
      </c>
      <c r="L94" s="356">
        <v>0</v>
      </c>
      <c r="M94" s="356">
        <v>0</v>
      </c>
      <c r="N94" s="356">
        <v>0</v>
      </c>
      <c r="O94" s="356">
        <v>0</v>
      </c>
      <c r="P94" s="356">
        <v>0</v>
      </c>
      <c r="Q94" s="233">
        <f t="shared" si="20"/>
        <v>0</v>
      </c>
      <c r="R94" s="243">
        <f>Q94-'5 YR Budget'!D94</f>
        <v>0</v>
      </c>
      <c r="T94" s="275"/>
    </row>
    <row r="95" spans="2:20" s="4" customFormat="1" ht="15" customHeight="1" x14ac:dyDescent="0.25">
      <c r="B95" s="32" t="str">
        <f>'Yearly Budget'!B96</f>
        <v>Deans, Directors &amp; Coordinators</v>
      </c>
      <c r="C95" s="2"/>
      <c r="D95" s="356">
        <v>0</v>
      </c>
      <c r="E95" s="356">
        <v>0</v>
      </c>
      <c r="F95" s="356">
        <v>0</v>
      </c>
      <c r="G95" s="356">
        <v>0</v>
      </c>
      <c r="H95" s="356">
        <v>0</v>
      </c>
      <c r="I95" s="356">
        <v>0</v>
      </c>
      <c r="J95" s="356">
        <v>0</v>
      </c>
      <c r="K95" s="356">
        <v>0</v>
      </c>
      <c r="L95" s="356">
        <v>0</v>
      </c>
      <c r="M95" s="356">
        <v>0</v>
      </c>
      <c r="N95" s="356">
        <v>0</v>
      </c>
      <c r="O95" s="356">
        <v>0</v>
      </c>
      <c r="P95" s="356">
        <v>0</v>
      </c>
      <c r="Q95" s="233">
        <f t="shared" si="20"/>
        <v>0</v>
      </c>
      <c r="R95" s="243">
        <f>Q95-'5 YR Budget'!D95</f>
        <v>0</v>
      </c>
      <c r="T95" s="275"/>
    </row>
    <row r="96" spans="2:20" s="4" customFormat="1" ht="15" customHeight="1" x14ac:dyDescent="0.25">
      <c r="B96" s="32" t="str">
        <f>'Yearly Budget'!B97</f>
        <v>CFO / Director of Finance</v>
      </c>
      <c r="C96" s="2"/>
      <c r="D96" s="356">
        <v>0</v>
      </c>
      <c r="E96" s="356">
        <v>0</v>
      </c>
      <c r="F96" s="356">
        <v>0</v>
      </c>
      <c r="G96" s="356">
        <v>0</v>
      </c>
      <c r="H96" s="356">
        <v>0</v>
      </c>
      <c r="I96" s="356">
        <v>0</v>
      </c>
      <c r="J96" s="356">
        <v>0</v>
      </c>
      <c r="K96" s="356">
        <v>0</v>
      </c>
      <c r="L96" s="356">
        <v>0</v>
      </c>
      <c r="M96" s="356">
        <v>0</v>
      </c>
      <c r="N96" s="356">
        <v>0</v>
      </c>
      <c r="O96" s="356">
        <v>0</v>
      </c>
      <c r="P96" s="356">
        <v>0</v>
      </c>
      <c r="Q96" s="233">
        <f t="shared" si="20"/>
        <v>0</v>
      </c>
      <c r="R96" s="243">
        <f>Q96-'5 YR Budget'!D96</f>
        <v>0</v>
      </c>
      <c r="T96" s="275"/>
    </row>
    <row r="97" spans="2:20" s="4" customFormat="1" ht="15" customHeight="1" x14ac:dyDescent="0.25">
      <c r="B97" s="32" t="str">
        <f>'Yearly Budget'!B98</f>
        <v>Operation / Business Manager</v>
      </c>
      <c r="C97" s="2"/>
      <c r="D97" s="356">
        <v>0</v>
      </c>
      <c r="E97" s="356">
        <v>0</v>
      </c>
      <c r="F97" s="356">
        <v>0</v>
      </c>
      <c r="G97" s="356">
        <v>0</v>
      </c>
      <c r="H97" s="356">
        <v>0</v>
      </c>
      <c r="I97" s="356">
        <v>0</v>
      </c>
      <c r="J97" s="356">
        <v>0</v>
      </c>
      <c r="K97" s="356">
        <v>0</v>
      </c>
      <c r="L97" s="356">
        <v>0</v>
      </c>
      <c r="M97" s="356">
        <v>0</v>
      </c>
      <c r="N97" s="356">
        <v>0</v>
      </c>
      <c r="O97" s="356">
        <v>0</v>
      </c>
      <c r="P97" s="356">
        <v>0</v>
      </c>
      <c r="Q97" s="233">
        <f t="shared" si="20"/>
        <v>0</v>
      </c>
      <c r="R97" s="243">
        <f>Q97-'5 YR Budget'!D97</f>
        <v>0</v>
      </c>
      <c r="T97" s="275"/>
    </row>
    <row r="98" spans="2:20" s="4" customFormat="1" ht="15" customHeight="1" x14ac:dyDescent="0.25">
      <c r="B98" s="32" t="str">
        <f>'Yearly Budget'!B99</f>
        <v>Administrative Staff</v>
      </c>
      <c r="C98" s="2"/>
      <c r="D98" s="356">
        <v>0</v>
      </c>
      <c r="E98" s="356">
        <v>0</v>
      </c>
      <c r="F98" s="356">
        <v>0</v>
      </c>
      <c r="G98" s="356">
        <v>0</v>
      </c>
      <c r="H98" s="356">
        <v>0</v>
      </c>
      <c r="I98" s="356">
        <v>0</v>
      </c>
      <c r="J98" s="356">
        <v>0</v>
      </c>
      <c r="K98" s="356">
        <v>0</v>
      </c>
      <c r="L98" s="356">
        <v>0</v>
      </c>
      <c r="M98" s="356">
        <v>0</v>
      </c>
      <c r="N98" s="356">
        <v>0</v>
      </c>
      <c r="O98" s="356">
        <v>0</v>
      </c>
      <c r="P98" s="356">
        <v>0</v>
      </c>
      <c r="Q98" s="233">
        <f t="shared" si="20"/>
        <v>0</v>
      </c>
      <c r="R98" s="243">
        <f>Q98-'5 YR Budget'!D98</f>
        <v>0</v>
      </c>
      <c r="T98" s="275"/>
    </row>
    <row r="99" spans="2:20" s="4" customFormat="1" ht="15" customHeight="1" x14ac:dyDescent="0.25">
      <c r="B99" s="32" t="str">
        <f>'Yearly Budget'!B100</f>
        <v>Other - Administrative</v>
      </c>
      <c r="C99" s="2"/>
      <c r="D99" s="356">
        <v>0</v>
      </c>
      <c r="E99" s="356">
        <v>0</v>
      </c>
      <c r="F99" s="356">
        <v>0</v>
      </c>
      <c r="G99" s="356">
        <v>0</v>
      </c>
      <c r="H99" s="356">
        <v>0</v>
      </c>
      <c r="I99" s="356">
        <v>0</v>
      </c>
      <c r="J99" s="356">
        <v>0</v>
      </c>
      <c r="K99" s="356">
        <v>0</v>
      </c>
      <c r="L99" s="356">
        <v>0</v>
      </c>
      <c r="M99" s="356">
        <v>0</v>
      </c>
      <c r="N99" s="356">
        <v>0</v>
      </c>
      <c r="O99" s="356">
        <v>0</v>
      </c>
      <c r="P99" s="356">
        <v>0</v>
      </c>
      <c r="Q99" s="233">
        <f t="shared" si="20"/>
        <v>0</v>
      </c>
      <c r="R99" s="243">
        <f>Q99-'5 YR Budget'!D99</f>
        <v>0</v>
      </c>
      <c r="T99" s="275"/>
    </row>
    <row r="100" spans="2:20" s="4" customFormat="1" ht="15" customHeight="1" thickBot="1" x14ac:dyDescent="0.3">
      <c r="B100" s="21" t="str">
        <f>'Yearly Budget'!B101</f>
        <v>TOTAL ADMINISTRATIVE STAFF PERSONNEL COSTS</v>
      </c>
      <c r="C100" s="2"/>
      <c r="D100" s="256">
        <f t="shared" ref="D100:Q100" si="21">SUM(D93:D99)</f>
        <v>0</v>
      </c>
      <c r="E100" s="50">
        <f t="shared" si="21"/>
        <v>0</v>
      </c>
      <c r="F100" s="50">
        <f t="shared" si="21"/>
        <v>0</v>
      </c>
      <c r="G100" s="50">
        <f t="shared" si="21"/>
        <v>0</v>
      </c>
      <c r="H100" s="50">
        <f t="shared" si="21"/>
        <v>0</v>
      </c>
      <c r="I100" s="50">
        <f t="shared" si="21"/>
        <v>0</v>
      </c>
      <c r="J100" s="50">
        <f t="shared" si="21"/>
        <v>0</v>
      </c>
      <c r="K100" s="50">
        <f t="shared" si="21"/>
        <v>0</v>
      </c>
      <c r="L100" s="50">
        <f t="shared" si="21"/>
        <v>0</v>
      </c>
      <c r="M100" s="50">
        <f t="shared" si="21"/>
        <v>0</v>
      </c>
      <c r="N100" s="50">
        <f t="shared" si="21"/>
        <v>0</v>
      </c>
      <c r="O100" s="50">
        <f t="shared" si="21"/>
        <v>0</v>
      </c>
      <c r="P100" s="50">
        <f t="shared" si="21"/>
        <v>0</v>
      </c>
      <c r="Q100" s="255">
        <f t="shared" si="21"/>
        <v>0</v>
      </c>
      <c r="R100" s="243">
        <f>Q100-'5 YR Budget'!D100</f>
        <v>0</v>
      </c>
      <c r="T100" s="275"/>
    </row>
    <row r="101" spans="2:20" s="4" customFormat="1" ht="6" customHeight="1" thickTop="1" x14ac:dyDescent="0.25">
      <c r="B101" s="21"/>
      <c r="C101" s="2"/>
      <c r="D101" s="253"/>
      <c r="E101" s="253"/>
      <c r="F101" s="253"/>
      <c r="G101" s="253"/>
      <c r="H101" s="253"/>
      <c r="I101" s="253"/>
      <c r="J101" s="253"/>
      <c r="K101" s="253"/>
      <c r="L101" s="253"/>
      <c r="M101" s="253"/>
      <c r="N101" s="253"/>
      <c r="O101" s="253"/>
      <c r="P101" s="253"/>
      <c r="Q101" s="253"/>
      <c r="R101" s="253"/>
      <c r="T101" s="275"/>
    </row>
    <row r="102" spans="2:20" s="4" customFormat="1" ht="15" customHeight="1" x14ac:dyDescent="0.25">
      <c r="B102" s="21" t="str">
        <f>'Yearly Budget'!B103</f>
        <v>INSTRUCTIONAL PERSONNEL COSTS</v>
      </c>
      <c r="C102" s="2"/>
      <c r="D102" s="6"/>
      <c r="E102" s="6"/>
      <c r="F102" s="6"/>
      <c r="G102" s="6"/>
      <c r="H102" s="6"/>
      <c r="I102" s="6"/>
      <c r="J102" s="6"/>
      <c r="K102" s="6"/>
      <c r="L102" s="6"/>
      <c r="M102" s="6"/>
      <c r="N102" s="6"/>
      <c r="O102" s="6"/>
      <c r="P102" s="6"/>
      <c r="Q102" s="6"/>
      <c r="R102" s="6"/>
      <c r="T102" s="275"/>
    </row>
    <row r="103" spans="2:20" s="4" customFormat="1" ht="15" customHeight="1" x14ac:dyDescent="0.25">
      <c r="B103" s="32" t="str">
        <f>'Yearly Budget'!B104</f>
        <v>Teachers - Regular</v>
      </c>
      <c r="C103" s="2"/>
      <c r="D103" s="358">
        <v>0</v>
      </c>
      <c r="E103" s="358">
        <v>0</v>
      </c>
      <c r="F103" s="358">
        <v>0</v>
      </c>
      <c r="G103" s="358">
        <v>0</v>
      </c>
      <c r="H103" s="358">
        <v>0</v>
      </c>
      <c r="I103" s="358">
        <v>0</v>
      </c>
      <c r="J103" s="358">
        <v>0</v>
      </c>
      <c r="K103" s="358">
        <v>0</v>
      </c>
      <c r="L103" s="358">
        <v>0</v>
      </c>
      <c r="M103" s="358">
        <v>0</v>
      </c>
      <c r="N103" s="358">
        <v>0</v>
      </c>
      <c r="O103" s="358">
        <v>0</v>
      </c>
      <c r="P103" s="358">
        <v>0</v>
      </c>
      <c r="Q103" s="252">
        <f t="shared" ref="Q103:Q110" si="22">SUM(D103:P103)</f>
        <v>0</v>
      </c>
      <c r="R103" s="243">
        <f>Q103-'5 YR Budget'!D103</f>
        <v>0</v>
      </c>
      <c r="T103" s="275"/>
    </row>
    <row r="104" spans="2:20" s="4" customFormat="1" ht="15" customHeight="1" x14ac:dyDescent="0.25">
      <c r="B104" s="32" t="str">
        <f>'Yearly Budget'!B105</f>
        <v>Teachers - SPED</v>
      </c>
      <c r="C104" s="2"/>
      <c r="D104" s="358">
        <v>0</v>
      </c>
      <c r="E104" s="358">
        <v>0</v>
      </c>
      <c r="F104" s="358">
        <v>0</v>
      </c>
      <c r="G104" s="358">
        <v>0</v>
      </c>
      <c r="H104" s="358">
        <v>0</v>
      </c>
      <c r="I104" s="358">
        <v>0</v>
      </c>
      <c r="J104" s="358">
        <v>0</v>
      </c>
      <c r="K104" s="358">
        <v>0</v>
      </c>
      <c r="L104" s="358">
        <v>0</v>
      </c>
      <c r="M104" s="358">
        <v>0</v>
      </c>
      <c r="N104" s="358">
        <v>0</v>
      </c>
      <c r="O104" s="358">
        <v>0</v>
      </c>
      <c r="P104" s="358">
        <v>0</v>
      </c>
      <c r="Q104" s="252">
        <f t="shared" si="22"/>
        <v>0</v>
      </c>
      <c r="R104" s="243">
        <f>Q104-'5 YR Budget'!D104</f>
        <v>0</v>
      </c>
      <c r="T104" s="275"/>
    </row>
    <row r="105" spans="2:20" s="4" customFormat="1" ht="15" customHeight="1" x14ac:dyDescent="0.25">
      <c r="B105" s="32" t="str">
        <f>'Yearly Budget'!B106</f>
        <v>Substitute Teachers</v>
      </c>
      <c r="C105" s="2"/>
      <c r="D105" s="358">
        <v>0</v>
      </c>
      <c r="E105" s="358">
        <v>0</v>
      </c>
      <c r="F105" s="358">
        <v>0</v>
      </c>
      <c r="G105" s="358">
        <v>0</v>
      </c>
      <c r="H105" s="358">
        <v>0</v>
      </c>
      <c r="I105" s="358">
        <v>0</v>
      </c>
      <c r="J105" s="358">
        <v>0</v>
      </c>
      <c r="K105" s="358">
        <v>0</v>
      </c>
      <c r="L105" s="358">
        <v>0</v>
      </c>
      <c r="M105" s="358">
        <v>0</v>
      </c>
      <c r="N105" s="358">
        <v>0</v>
      </c>
      <c r="O105" s="358">
        <v>0</v>
      </c>
      <c r="P105" s="358">
        <v>0</v>
      </c>
      <c r="Q105" s="252">
        <f t="shared" si="22"/>
        <v>0</v>
      </c>
      <c r="R105" s="243">
        <f>Q105-'5 YR Budget'!D105</f>
        <v>0</v>
      </c>
      <c r="T105" s="275"/>
    </row>
    <row r="106" spans="2:20" s="4" customFormat="1" ht="15" customHeight="1" x14ac:dyDescent="0.25">
      <c r="B106" s="32" t="str">
        <f>'Yearly Budget'!B107</f>
        <v>Teaching Assistants</v>
      </c>
      <c r="C106" s="2"/>
      <c r="D106" s="358">
        <v>0</v>
      </c>
      <c r="E106" s="358">
        <v>0</v>
      </c>
      <c r="F106" s="358">
        <v>0</v>
      </c>
      <c r="G106" s="358">
        <v>0</v>
      </c>
      <c r="H106" s="358">
        <v>0</v>
      </c>
      <c r="I106" s="358">
        <v>0</v>
      </c>
      <c r="J106" s="358">
        <v>0</v>
      </c>
      <c r="K106" s="358">
        <v>0</v>
      </c>
      <c r="L106" s="358">
        <v>0</v>
      </c>
      <c r="M106" s="358">
        <v>0</v>
      </c>
      <c r="N106" s="358">
        <v>0</v>
      </c>
      <c r="O106" s="358">
        <v>0</v>
      </c>
      <c r="P106" s="358">
        <v>0</v>
      </c>
      <c r="Q106" s="252">
        <f t="shared" si="22"/>
        <v>0</v>
      </c>
      <c r="R106" s="243">
        <f>Q106-'5 YR Budget'!D106</f>
        <v>0</v>
      </c>
      <c r="T106" s="275"/>
    </row>
    <row r="107" spans="2:20" s="4" customFormat="1" ht="15" customHeight="1" x14ac:dyDescent="0.25">
      <c r="B107" s="32" t="str">
        <f>'Yearly Budget'!B108</f>
        <v>Specialty Teachers</v>
      </c>
      <c r="C107" s="2"/>
      <c r="D107" s="358">
        <v>0</v>
      </c>
      <c r="E107" s="358">
        <v>0</v>
      </c>
      <c r="F107" s="358">
        <v>0</v>
      </c>
      <c r="G107" s="358">
        <v>0</v>
      </c>
      <c r="H107" s="358">
        <v>0</v>
      </c>
      <c r="I107" s="358">
        <v>0</v>
      </c>
      <c r="J107" s="358">
        <v>0</v>
      </c>
      <c r="K107" s="358">
        <v>0</v>
      </c>
      <c r="L107" s="358">
        <v>0</v>
      </c>
      <c r="M107" s="358">
        <v>0</v>
      </c>
      <c r="N107" s="358">
        <v>0</v>
      </c>
      <c r="O107" s="358">
        <v>0</v>
      </c>
      <c r="P107" s="358">
        <v>0</v>
      </c>
      <c r="Q107" s="252">
        <f t="shared" si="22"/>
        <v>0</v>
      </c>
      <c r="R107" s="243">
        <f>Q107-'5 YR Budget'!D107</f>
        <v>0</v>
      </c>
      <c r="T107" s="275"/>
    </row>
    <row r="108" spans="2:20" s="4" customFormat="1" ht="15" customHeight="1" x14ac:dyDescent="0.25">
      <c r="B108" s="32" t="str">
        <f>'Yearly Budget'!B109</f>
        <v>Aides</v>
      </c>
      <c r="C108" s="2"/>
      <c r="D108" s="358">
        <v>0</v>
      </c>
      <c r="E108" s="358">
        <v>0</v>
      </c>
      <c r="F108" s="358">
        <v>0</v>
      </c>
      <c r="G108" s="358">
        <v>0</v>
      </c>
      <c r="H108" s="358">
        <v>0</v>
      </c>
      <c r="I108" s="358">
        <v>0</v>
      </c>
      <c r="J108" s="358">
        <v>0</v>
      </c>
      <c r="K108" s="358">
        <v>0</v>
      </c>
      <c r="L108" s="358">
        <v>0</v>
      </c>
      <c r="M108" s="358">
        <v>0</v>
      </c>
      <c r="N108" s="358">
        <v>0</v>
      </c>
      <c r="O108" s="358">
        <v>0</v>
      </c>
      <c r="P108" s="358">
        <v>0</v>
      </c>
      <c r="Q108" s="252">
        <f t="shared" si="22"/>
        <v>0</v>
      </c>
      <c r="R108" s="243">
        <f>Q108-'5 YR Budget'!D108</f>
        <v>0</v>
      </c>
      <c r="T108" s="275"/>
    </row>
    <row r="109" spans="2:20" s="4" customFormat="1" ht="15" customHeight="1" x14ac:dyDescent="0.25">
      <c r="B109" s="32" t="str">
        <f>'Yearly Budget'!B110</f>
        <v>Therapists &amp; Counselors</v>
      </c>
      <c r="C109" s="2"/>
      <c r="D109" s="358">
        <v>0</v>
      </c>
      <c r="E109" s="358">
        <v>0</v>
      </c>
      <c r="F109" s="358">
        <v>0</v>
      </c>
      <c r="G109" s="358">
        <v>0</v>
      </c>
      <c r="H109" s="358">
        <v>0</v>
      </c>
      <c r="I109" s="358">
        <v>0</v>
      </c>
      <c r="J109" s="358">
        <v>0</v>
      </c>
      <c r="K109" s="358">
        <v>0</v>
      </c>
      <c r="L109" s="358">
        <v>0</v>
      </c>
      <c r="M109" s="358">
        <v>0</v>
      </c>
      <c r="N109" s="358">
        <v>0</v>
      </c>
      <c r="O109" s="358">
        <v>0</v>
      </c>
      <c r="P109" s="358">
        <v>0</v>
      </c>
      <c r="Q109" s="252">
        <f t="shared" si="22"/>
        <v>0</v>
      </c>
      <c r="R109" s="243">
        <f>Q109-'5 YR Budget'!D109</f>
        <v>0</v>
      </c>
      <c r="T109" s="275"/>
    </row>
    <row r="110" spans="2:20" s="4" customFormat="1" ht="15" customHeight="1" x14ac:dyDescent="0.25">
      <c r="B110" s="32" t="str">
        <f>'Yearly Budget'!B111</f>
        <v xml:space="preserve">Other - Instructional </v>
      </c>
      <c r="C110" s="2"/>
      <c r="D110" s="358">
        <v>0</v>
      </c>
      <c r="E110" s="358">
        <v>0</v>
      </c>
      <c r="F110" s="358">
        <v>0</v>
      </c>
      <c r="G110" s="358">
        <v>0</v>
      </c>
      <c r="H110" s="358">
        <v>0</v>
      </c>
      <c r="I110" s="358">
        <v>0</v>
      </c>
      <c r="J110" s="358">
        <v>0</v>
      </c>
      <c r="K110" s="358">
        <v>0</v>
      </c>
      <c r="L110" s="358">
        <v>0</v>
      </c>
      <c r="M110" s="358">
        <v>0</v>
      </c>
      <c r="N110" s="358">
        <v>0</v>
      </c>
      <c r="O110" s="358">
        <v>0</v>
      </c>
      <c r="P110" s="358">
        <v>0</v>
      </c>
      <c r="Q110" s="252">
        <f t="shared" si="22"/>
        <v>0</v>
      </c>
      <c r="R110" s="243">
        <f>Q110-'5 YR Budget'!D110</f>
        <v>0</v>
      </c>
      <c r="T110" s="275"/>
    </row>
    <row r="111" spans="2:20" s="4" customFormat="1" ht="15" customHeight="1" thickBot="1" x14ac:dyDescent="0.3">
      <c r="B111" s="21" t="str">
        <f>'Yearly Budget'!B112</f>
        <v>TOTAL INSTRUCTIONAL PERSONNEL COSTS</v>
      </c>
      <c r="C111" s="2"/>
      <c r="D111" s="256">
        <f t="shared" ref="D111:I111" si="23">SUM(D103:D110)</f>
        <v>0</v>
      </c>
      <c r="E111" s="50">
        <f t="shared" si="23"/>
        <v>0</v>
      </c>
      <c r="F111" s="50">
        <f t="shared" si="23"/>
        <v>0</v>
      </c>
      <c r="G111" s="50">
        <f t="shared" si="23"/>
        <v>0</v>
      </c>
      <c r="H111" s="50">
        <f t="shared" si="23"/>
        <v>0</v>
      </c>
      <c r="I111" s="50">
        <f t="shared" si="23"/>
        <v>0</v>
      </c>
      <c r="J111" s="50">
        <f t="shared" ref="J111:Q111" si="24">SUM(J103:J110)</f>
        <v>0</v>
      </c>
      <c r="K111" s="50">
        <f t="shared" si="24"/>
        <v>0</v>
      </c>
      <c r="L111" s="50">
        <f t="shared" si="24"/>
        <v>0</v>
      </c>
      <c r="M111" s="50">
        <f t="shared" si="24"/>
        <v>0</v>
      </c>
      <c r="N111" s="50">
        <f t="shared" si="24"/>
        <v>0</v>
      </c>
      <c r="O111" s="50">
        <f t="shared" si="24"/>
        <v>0</v>
      </c>
      <c r="P111" s="50">
        <f t="shared" si="24"/>
        <v>0</v>
      </c>
      <c r="Q111" s="255">
        <f t="shared" si="24"/>
        <v>0</v>
      </c>
      <c r="R111" s="243">
        <f>Q111-'5 YR Budget'!D111</f>
        <v>0</v>
      </c>
      <c r="T111" s="275"/>
    </row>
    <row r="112" spans="2:20" s="4" customFormat="1" ht="6" customHeight="1" thickTop="1" x14ac:dyDescent="0.25">
      <c r="B112" s="21"/>
      <c r="C112" s="2"/>
      <c r="D112" s="253"/>
      <c r="E112" s="253"/>
      <c r="F112" s="253"/>
      <c r="G112" s="253"/>
      <c r="H112" s="253"/>
      <c r="I112" s="253"/>
      <c r="J112" s="253"/>
      <c r="K112" s="253"/>
      <c r="L112" s="253"/>
      <c r="M112" s="253"/>
      <c r="N112" s="253"/>
      <c r="O112" s="253"/>
      <c r="P112" s="253"/>
      <c r="Q112" s="253"/>
      <c r="R112" s="253"/>
      <c r="T112" s="275"/>
    </row>
    <row r="113" spans="2:20" s="4" customFormat="1" ht="15" customHeight="1" x14ac:dyDescent="0.25">
      <c r="B113" s="21" t="str">
        <f>'Yearly Budget'!B114</f>
        <v>NON-INSTRUCTIONAL PERSONNEL COSTS</v>
      </c>
      <c r="C113" s="2"/>
      <c r="D113" s="6"/>
      <c r="E113" s="6"/>
      <c r="F113" s="6"/>
      <c r="G113" s="6"/>
      <c r="H113" s="6"/>
      <c r="I113" s="6"/>
      <c r="J113" s="6"/>
      <c r="K113" s="6"/>
      <c r="L113" s="6"/>
      <c r="M113" s="6"/>
      <c r="N113" s="6"/>
      <c r="O113" s="6"/>
      <c r="P113" s="6"/>
      <c r="Q113" s="6"/>
      <c r="R113" s="6"/>
      <c r="T113" s="275"/>
    </row>
    <row r="114" spans="2:20" s="4" customFormat="1" ht="15" customHeight="1" x14ac:dyDescent="0.25">
      <c r="B114" s="23" t="str">
        <f>'Yearly Budget'!B115</f>
        <v>Nurse</v>
      </c>
      <c r="C114" s="2"/>
      <c r="D114" s="358">
        <v>0</v>
      </c>
      <c r="E114" s="358">
        <v>0</v>
      </c>
      <c r="F114" s="358">
        <v>0</v>
      </c>
      <c r="G114" s="358">
        <v>0</v>
      </c>
      <c r="H114" s="358">
        <v>0</v>
      </c>
      <c r="I114" s="358">
        <v>0</v>
      </c>
      <c r="J114" s="358">
        <v>0</v>
      </c>
      <c r="K114" s="358">
        <v>0</v>
      </c>
      <c r="L114" s="358">
        <v>0</v>
      </c>
      <c r="M114" s="358">
        <v>0</v>
      </c>
      <c r="N114" s="358">
        <v>0</v>
      </c>
      <c r="O114" s="358">
        <v>0</v>
      </c>
      <c r="P114" s="358">
        <v>0</v>
      </c>
      <c r="Q114" s="252">
        <f>SUM(D114:P114)</f>
        <v>0</v>
      </c>
      <c r="R114" s="243">
        <f>Q114-'5 YR Budget'!D114</f>
        <v>0</v>
      </c>
      <c r="T114" s="275"/>
    </row>
    <row r="115" spans="2:20" s="4" customFormat="1" ht="15" customHeight="1" x14ac:dyDescent="0.25">
      <c r="B115" s="23" t="str">
        <f>'Yearly Budget'!B116</f>
        <v>Librarian</v>
      </c>
      <c r="C115" s="2"/>
      <c r="D115" s="358">
        <v>0</v>
      </c>
      <c r="E115" s="358">
        <v>0</v>
      </c>
      <c r="F115" s="358">
        <v>0</v>
      </c>
      <c r="G115" s="358">
        <v>0</v>
      </c>
      <c r="H115" s="358">
        <v>0</v>
      </c>
      <c r="I115" s="358">
        <v>0</v>
      </c>
      <c r="J115" s="358">
        <v>0</v>
      </c>
      <c r="K115" s="358">
        <v>0</v>
      </c>
      <c r="L115" s="358">
        <v>0</v>
      </c>
      <c r="M115" s="358">
        <v>0</v>
      </c>
      <c r="N115" s="358">
        <v>0</v>
      </c>
      <c r="O115" s="358">
        <v>0</v>
      </c>
      <c r="P115" s="358">
        <v>0</v>
      </c>
      <c r="Q115" s="252">
        <f>SUM(D115:P115)</f>
        <v>0</v>
      </c>
      <c r="R115" s="243">
        <f>Q115-'5 YR Budget'!D115</f>
        <v>0</v>
      </c>
      <c r="T115" s="275"/>
    </row>
    <row r="116" spans="2:20" s="4" customFormat="1" ht="15" customHeight="1" x14ac:dyDescent="0.25">
      <c r="B116" s="23" t="str">
        <f>'Yearly Budget'!B117</f>
        <v>Custodian</v>
      </c>
      <c r="C116" s="2"/>
      <c r="D116" s="358">
        <v>0</v>
      </c>
      <c r="E116" s="358">
        <v>0</v>
      </c>
      <c r="F116" s="358">
        <v>0</v>
      </c>
      <c r="G116" s="358">
        <v>0</v>
      </c>
      <c r="H116" s="358">
        <v>0</v>
      </c>
      <c r="I116" s="358">
        <v>0</v>
      </c>
      <c r="J116" s="358">
        <v>0</v>
      </c>
      <c r="K116" s="358">
        <v>0</v>
      </c>
      <c r="L116" s="358">
        <v>0</v>
      </c>
      <c r="M116" s="358">
        <v>0</v>
      </c>
      <c r="N116" s="358">
        <v>0</v>
      </c>
      <c r="O116" s="358">
        <v>0</v>
      </c>
      <c r="P116" s="358">
        <v>0</v>
      </c>
      <c r="Q116" s="252">
        <f>SUM(D116:P116)</f>
        <v>0</v>
      </c>
      <c r="R116" s="243">
        <f>Q116-'5 YR Budget'!D116</f>
        <v>0</v>
      </c>
      <c r="T116" s="275"/>
    </row>
    <row r="117" spans="2:20" s="4" customFormat="1" ht="15" customHeight="1" x14ac:dyDescent="0.25">
      <c r="B117" s="23" t="str">
        <f>'Yearly Budget'!B118</f>
        <v>Security</v>
      </c>
      <c r="C117" s="2"/>
      <c r="D117" s="358">
        <v>0</v>
      </c>
      <c r="E117" s="358">
        <v>0</v>
      </c>
      <c r="F117" s="358">
        <v>0</v>
      </c>
      <c r="G117" s="358">
        <v>0</v>
      </c>
      <c r="H117" s="358">
        <v>0</v>
      </c>
      <c r="I117" s="358">
        <v>0</v>
      </c>
      <c r="J117" s="358">
        <v>0</v>
      </c>
      <c r="K117" s="358">
        <v>0</v>
      </c>
      <c r="L117" s="358">
        <v>0</v>
      </c>
      <c r="M117" s="358">
        <v>0</v>
      </c>
      <c r="N117" s="358">
        <v>0</v>
      </c>
      <c r="O117" s="358">
        <v>0</v>
      </c>
      <c r="P117" s="358">
        <v>0</v>
      </c>
      <c r="Q117" s="252">
        <f>SUM(D117:P117)</f>
        <v>0</v>
      </c>
      <c r="R117" s="243">
        <f>Q117-'5 YR Budget'!D117</f>
        <v>0</v>
      </c>
      <c r="T117" s="275"/>
    </row>
    <row r="118" spans="2:20" s="4" customFormat="1" ht="15" customHeight="1" x14ac:dyDescent="0.25">
      <c r="B118" s="23" t="str">
        <f>'Yearly Budget'!B119</f>
        <v xml:space="preserve">Other - Non-Instructional </v>
      </c>
      <c r="C118" s="2"/>
      <c r="D118" s="358">
        <v>0</v>
      </c>
      <c r="E118" s="358">
        <v>0</v>
      </c>
      <c r="F118" s="358">
        <v>0</v>
      </c>
      <c r="G118" s="358">
        <v>0</v>
      </c>
      <c r="H118" s="358">
        <v>0</v>
      </c>
      <c r="I118" s="358">
        <v>0</v>
      </c>
      <c r="J118" s="358">
        <v>0</v>
      </c>
      <c r="K118" s="358">
        <v>0</v>
      </c>
      <c r="L118" s="358">
        <v>0</v>
      </c>
      <c r="M118" s="358">
        <v>0</v>
      </c>
      <c r="N118" s="358">
        <v>0</v>
      </c>
      <c r="O118" s="358">
        <v>0</v>
      </c>
      <c r="P118" s="358">
        <v>0</v>
      </c>
      <c r="Q118" s="252">
        <f>SUM(D118:P118)</f>
        <v>0</v>
      </c>
      <c r="R118" s="243">
        <f>Q118-'5 YR Budget'!D118</f>
        <v>0</v>
      </c>
      <c r="T118" s="275"/>
    </row>
    <row r="119" spans="2:20" s="4" customFormat="1" ht="15" customHeight="1" thickBot="1" x14ac:dyDescent="0.3">
      <c r="B119" s="21" t="str">
        <f>'Yearly Budget'!B120</f>
        <v>TOTAL NON-INSTRUCTIONAL PERSONNEL COSTS</v>
      </c>
      <c r="C119" s="2"/>
      <c r="D119" s="256">
        <f t="shared" ref="D119:I119" si="25">SUM(D114:D118)</f>
        <v>0</v>
      </c>
      <c r="E119" s="50">
        <f t="shared" si="25"/>
        <v>0</v>
      </c>
      <c r="F119" s="50">
        <f t="shared" si="25"/>
        <v>0</v>
      </c>
      <c r="G119" s="50">
        <f t="shared" si="25"/>
        <v>0</v>
      </c>
      <c r="H119" s="50">
        <f t="shared" si="25"/>
        <v>0</v>
      </c>
      <c r="I119" s="50">
        <f t="shared" si="25"/>
        <v>0</v>
      </c>
      <c r="J119" s="50">
        <f t="shared" ref="J119:Q119" si="26">SUM(J114:J118)</f>
        <v>0</v>
      </c>
      <c r="K119" s="50">
        <f t="shared" si="26"/>
        <v>0</v>
      </c>
      <c r="L119" s="50">
        <f t="shared" si="26"/>
        <v>0</v>
      </c>
      <c r="M119" s="50">
        <f t="shared" si="26"/>
        <v>0</v>
      </c>
      <c r="N119" s="50">
        <f t="shared" si="26"/>
        <v>0</v>
      </c>
      <c r="O119" s="50">
        <f t="shared" si="26"/>
        <v>0</v>
      </c>
      <c r="P119" s="50">
        <f t="shared" si="26"/>
        <v>0</v>
      </c>
      <c r="Q119" s="255">
        <f t="shared" si="26"/>
        <v>0</v>
      </c>
      <c r="R119" s="243">
        <f>Q119-'5 YR Budget'!D119</f>
        <v>0</v>
      </c>
      <c r="T119" s="275"/>
    </row>
    <row r="120" spans="2:20" s="4" customFormat="1" ht="6" customHeight="1" thickTop="1" x14ac:dyDescent="0.25">
      <c r="B120" s="21"/>
      <c r="C120" s="2"/>
      <c r="D120" s="44"/>
      <c r="E120" s="44"/>
      <c r="F120" s="44"/>
      <c r="G120" s="44"/>
      <c r="H120" s="44"/>
      <c r="I120" s="44"/>
      <c r="J120" s="44"/>
      <c r="K120" s="44"/>
      <c r="L120" s="44"/>
      <c r="M120" s="44"/>
      <c r="N120" s="44"/>
      <c r="O120" s="44"/>
      <c r="P120" s="44"/>
      <c r="Q120" s="44"/>
      <c r="R120" s="243">
        <f>Q120-'5 YR Budget'!D120</f>
        <v>0</v>
      </c>
      <c r="T120" s="275"/>
    </row>
    <row r="121" spans="2:20" s="4" customFormat="1" ht="15" customHeight="1" thickBot="1" x14ac:dyDescent="0.3">
      <c r="B121" s="36" t="str">
        <f>'Yearly Budget'!B122</f>
        <v>TOTAL PERSONNEL EXPENSES</v>
      </c>
      <c r="C121" s="2"/>
      <c r="D121" s="257">
        <f t="shared" ref="D121:Q121" si="27">D100+D111+D119</f>
        <v>0</v>
      </c>
      <c r="E121" s="255">
        <f t="shared" si="27"/>
        <v>0</v>
      </c>
      <c r="F121" s="255">
        <f t="shared" si="27"/>
        <v>0</v>
      </c>
      <c r="G121" s="255">
        <f t="shared" si="27"/>
        <v>0</v>
      </c>
      <c r="H121" s="255">
        <f t="shared" si="27"/>
        <v>0</v>
      </c>
      <c r="I121" s="255">
        <f t="shared" si="27"/>
        <v>0</v>
      </c>
      <c r="J121" s="255">
        <f t="shared" si="27"/>
        <v>0</v>
      </c>
      <c r="K121" s="255">
        <f t="shared" si="27"/>
        <v>0</v>
      </c>
      <c r="L121" s="255">
        <f t="shared" si="27"/>
        <v>0</v>
      </c>
      <c r="M121" s="255">
        <f t="shared" si="27"/>
        <v>0</v>
      </c>
      <c r="N121" s="255">
        <f t="shared" si="27"/>
        <v>0</v>
      </c>
      <c r="O121" s="255">
        <f t="shared" si="27"/>
        <v>0</v>
      </c>
      <c r="P121" s="255">
        <f t="shared" si="27"/>
        <v>0</v>
      </c>
      <c r="Q121" s="255">
        <f t="shared" si="27"/>
        <v>0</v>
      </c>
      <c r="R121" s="243">
        <f>Q121-'5 YR Budget'!D121</f>
        <v>0</v>
      </c>
      <c r="T121" s="275"/>
    </row>
    <row r="122" spans="2:20" s="4" customFormat="1" ht="6" customHeight="1" thickTop="1" x14ac:dyDescent="0.25">
      <c r="B122" s="21"/>
      <c r="C122" s="2"/>
      <c r="D122" s="253"/>
      <c r="E122" s="253"/>
      <c r="F122" s="253"/>
      <c r="G122" s="253"/>
      <c r="H122" s="253"/>
      <c r="I122" s="253"/>
      <c r="J122" s="253"/>
      <c r="K122" s="253"/>
      <c r="L122" s="253"/>
      <c r="M122" s="253"/>
      <c r="N122" s="253"/>
      <c r="O122" s="253"/>
      <c r="P122" s="253"/>
      <c r="Q122" s="253"/>
      <c r="R122" s="253"/>
      <c r="T122" s="275"/>
    </row>
    <row r="123" spans="2:20" s="4" customFormat="1" ht="15" customHeight="1" x14ac:dyDescent="0.25">
      <c r="B123" s="21" t="str">
        <f>'Yearly Budget'!B124</f>
        <v>PAYROLL TAXES AND BENEFITS</v>
      </c>
      <c r="C123" s="2"/>
      <c r="D123" s="6"/>
      <c r="E123" s="6"/>
      <c r="F123" s="6"/>
      <c r="G123" s="6"/>
      <c r="H123" s="6"/>
      <c r="I123" s="6"/>
      <c r="J123" s="6"/>
      <c r="K123" s="6"/>
      <c r="L123" s="6"/>
      <c r="M123" s="6"/>
      <c r="N123" s="6"/>
      <c r="O123" s="6"/>
      <c r="P123" s="6"/>
      <c r="Q123" s="6"/>
      <c r="R123" s="6"/>
      <c r="T123" s="275"/>
    </row>
    <row r="124" spans="2:20" s="4" customFormat="1" ht="15" customHeight="1" x14ac:dyDescent="0.25">
      <c r="B124" s="23" t="str">
        <f>'Yearly Budget'!B125</f>
        <v>Social Security</v>
      </c>
      <c r="C124" s="2"/>
      <c r="D124" s="358">
        <v>0</v>
      </c>
      <c r="E124" s="358">
        <v>0</v>
      </c>
      <c r="F124" s="358">
        <v>0</v>
      </c>
      <c r="G124" s="358">
        <v>0</v>
      </c>
      <c r="H124" s="358">
        <v>0</v>
      </c>
      <c r="I124" s="358">
        <v>0</v>
      </c>
      <c r="J124" s="358">
        <v>0</v>
      </c>
      <c r="K124" s="358">
        <v>0</v>
      </c>
      <c r="L124" s="358">
        <v>0</v>
      </c>
      <c r="M124" s="358">
        <v>0</v>
      </c>
      <c r="N124" s="358">
        <v>0</v>
      </c>
      <c r="O124" s="358">
        <v>0</v>
      </c>
      <c r="P124" s="358">
        <v>0</v>
      </c>
      <c r="Q124" s="252">
        <f t="shared" ref="Q124:Q136" si="28">SUM(D124:P124)</f>
        <v>0</v>
      </c>
      <c r="R124" s="243">
        <f>Q124-'5 YR Budget'!D124</f>
        <v>0</v>
      </c>
      <c r="T124" s="275"/>
    </row>
    <row r="125" spans="2:20" s="4" customFormat="1" ht="15" customHeight="1" x14ac:dyDescent="0.25">
      <c r="B125" s="23" t="str">
        <f>'Yearly Budget'!B126</f>
        <v>Medicare</v>
      </c>
      <c r="C125" s="2"/>
      <c r="D125" s="358">
        <v>0</v>
      </c>
      <c r="E125" s="358">
        <v>0</v>
      </c>
      <c r="F125" s="358">
        <v>0</v>
      </c>
      <c r="G125" s="358">
        <v>0</v>
      </c>
      <c r="H125" s="358">
        <v>0</v>
      </c>
      <c r="I125" s="358">
        <v>0</v>
      </c>
      <c r="J125" s="358">
        <v>0</v>
      </c>
      <c r="K125" s="358">
        <v>0</v>
      </c>
      <c r="L125" s="358">
        <v>0</v>
      </c>
      <c r="M125" s="358">
        <v>0</v>
      </c>
      <c r="N125" s="358">
        <v>0</v>
      </c>
      <c r="O125" s="358">
        <v>0</v>
      </c>
      <c r="P125" s="358">
        <v>0</v>
      </c>
      <c r="Q125" s="252">
        <f t="shared" si="28"/>
        <v>0</v>
      </c>
      <c r="R125" s="243">
        <f>Q125-'5 YR Budget'!D125</f>
        <v>0</v>
      </c>
      <c r="T125" s="275"/>
    </row>
    <row r="126" spans="2:20" s="4" customFormat="1" ht="15" customHeight="1" x14ac:dyDescent="0.25">
      <c r="B126" s="23" t="str">
        <f>'Yearly Budget'!B127</f>
        <v>State Unemployment</v>
      </c>
      <c r="C126" s="2"/>
      <c r="D126" s="358">
        <v>0</v>
      </c>
      <c r="E126" s="358">
        <v>0</v>
      </c>
      <c r="F126" s="358">
        <v>0</v>
      </c>
      <c r="G126" s="358">
        <v>0</v>
      </c>
      <c r="H126" s="358">
        <v>0</v>
      </c>
      <c r="I126" s="358">
        <v>0</v>
      </c>
      <c r="J126" s="358">
        <v>0</v>
      </c>
      <c r="K126" s="358">
        <v>0</v>
      </c>
      <c r="L126" s="358">
        <v>0</v>
      </c>
      <c r="M126" s="358">
        <v>0</v>
      </c>
      <c r="N126" s="358">
        <v>0</v>
      </c>
      <c r="O126" s="358">
        <v>0</v>
      </c>
      <c r="P126" s="358">
        <v>0</v>
      </c>
      <c r="Q126" s="252">
        <f t="shared" si="28"/>
        <v>0</v>
      </c>
      <c r="R126" s="243">
        <f>Q126-'5 YR Budget'!D126</f>
        <v>0</v>
      </c>
      <c r="T126" s="275"/>
    </row>
    <row r="127" spans="2:20" s="4" customFormat="1" ht="15" customHeight="1" x14ac:dyDescent="0.25">
      <c r="B127" s="23" t="str">
        <f>'Yearly Budget'!B128</f>
        <v>Worker's Compensation Insurance</v>
      </c>
      <c r="C127" s="2"/>
      <c r="D127" s="358">
        <v>0</v>
      </c>
      <c r="E127" s="358">
        <v>0</v>
      </c>
      <c r="F127" s="358">
        <v>0</v>
      </c>
      <c r="G127" s="358">
        <v>0</v>
      </c>
      <c r="H127" s="358">
        <v>0</v>
      </c>
      <c r="I127" s="358">
        <v>0</v>
      </c>
      <c r="J127" s="358">
        <v>0</v>
      </c>
      <c r="K127" s="358">
        <v>0</v>
      </c>
      <c r="L127" s="358">
        <v>0</v>
      </c>
      <c r="M127" s="358">
        <v>0</v>
      </c>
      <c r="N127" s="358">
        <v>0</v>
      </c>
      <c r="O127" s="358">
        <v>0</v>
      </c>
      <c r="P127" s="358">
        <v>0</v>
      </c>
      <c r="Q127" s="252">
        <f t="shared" si="28"/>
        <v>0</v>
      </c>
      <c r="R127" s="243">
        <f>Q127-'5 YR Budget'!D127</f>
        <v>0</v>
      </c>
      <c r="T127" s="275"/>
    </row>
    <row r="128" spans="2:20" s="4" customFormat="1" ht="15" customHeight="1" x14ac:dyDescent="0.25">
      <c r="B128" s="23" t="str">
        <f>'Yearly Budget'!B129</f>
        <v>Custom Other Tax #1</v>
      </c>
      <c r="C128" s="2"/>
      <c r="D128" s="358">
        <v>0</v>
      </c>
      <c r="E128" s="358">
        <v>0</v>
      </c>
      <c r="F128" s="358">
        <v>0</v>
      </c>
      <c r="G128" s="358">
        <v>0</v>
      </c>
      <c r="H128" s="358">
        <v>0</v>
      </c>
      <c r="I128" s="358">
        <v>0</v>
      </c>
      <c r="J128" s="358">
        <v>0</v>
      </c>
      <c r="K128" s="358">
        <v>0</v>
      </c>
      <c r="L128" s="358">
        <v>0</v>
      </c>
      <c r="M128" s="358">
        <v>0</v>
      </c>
      <c r="N128" s="358">
        <v>0</v>
      </c>
      <c r="O128" s="358">
        <v>0</v>
      </c>
      <c r="P128" s="358">
        <v>0</v>
      </c>
      <c r="Q128" s="252">
        <f t="shared" si="28"/>
        <v>0</v>
      </c>
      <c r="R128" s="243">
        <f>Q128-'5 YR Budget'!D128</f>
        <v>0</v>
      </c>
      <c r="T128" s="275"/>
    </row>
    <row r="129" spans="2:20" s="4" customFormat="1" ht="15" customHeight="1" x14ac:dyDescent="0.25">
      <c r="B129" s="23" t="str">
        <f>'Yearly Budget'!B130</f>
        <v>Custom Other Tax #2</v>
      </c>
      <c r="C129" s="2"/>
      <c r="D129" s="358">
        <v>0</v>
      </c>
      <c r="E129" s="358">
        <v>0</v>
      </c>
      <c r="F129" s="358">
        <v>0</v>
      </c>
      <c r="G129" s="358">
        <v>0</v>
      </c>
      <c r="H129" s="358">
        <v>0</v>
      </c>
      <c r="I129" s="358">
        <v>0</v>
      </c>
      <c r="J129" s="358">
        <v>0</v>
      </c>
      <c r="K129" s="358">
        <v>0</v>
      </c>
      <c r="L129" s="358">
        <v>0</v>
      </c>
      <c r="M129" s="358">
        <v>0</v>
      </c>
      <c r="N129" s="358">
        <v>0</v>
      </c>
      <c r="O129" s="358">
        <v>0</v>
      </c>
      <c r="P129" s="358">
        <v>0</v>
      </c>
      <c r="Q129" s="252">
        <f t="shared" si="28"/>
        <v>0</v>
      </c>
      <c r="R129" s="243">
        <f>Q129-'5 YR Budget'!D129</f>
        <v>0</v>
      </c>
      <c r="T129" s="275"/>
    </row>
    <row r="130" spans="2:20" s="4" customFormat="1" ht="15" customHeight="1" x14ac:dyDescent="0.25">
      <c r="B130" s="23" t="str">
        <f>'Yearly Budget'!B131</f>
        <v>Health Insurance</v>
      </c>
      <c r="C130" s="2"/>
      <c r="D130" s="358">
        <v>0</v>
      </c>
      <c r="E130" s="358">
        <v>0</v>
      </c>
      <c r="F130" s="358">
        <v>0</v>
      </c>
      <c r="G130" s="358">
        <v>0</v>
      </c>
      <c r="H130" s="358">
        <v>0</v>
      </c>
      <c r="I130" s="358">
        <v>0</v>
      </c>
      <c r="J130" s="358">
        <v>0</v>
      </c>
      <c r="K130" s="358">
        <v>0</v>
      </c>
      <c r="L130" s="358">
        <v>0</v>
      </c>
      <c r="M130" s="358">
        <v>0</v>
      </c>
      <c r="N130" s="358">
        <v>0</v>
      </c>
      <c r="O130" s="358">
        <v>0</v>
      </c>
      <c r="P130" s="358">
        <v>0</v>
      </c>
      <c r="Q130" s="252">
        <f t="shared" si="28"/>
        <v>0</v>
      </c>
      <c r="R130" s="243">
        <f>Q130-'5 YR Budget'!D130</f>
        <v>0</v>
      </c>
      <c r="T130" s="275"/>
    </row>
    <row r="131" spans="2:20" s="4" customFormat="1" ht="15" customHeight="1" x14ac:dyDescent="0.25">
      <c r="B131" s="23" t="str">
        <f>'Yearly Budget'!B132</f>
        <v>Dental Insurance</v>
      </c>
      <c r="C131" s="2"/>
      <c r="D131" s="358">
        <v>0</v>
      </c>
      <c r="E131" s="358">
        <v>0</v>
      </c>
      <c r="F131" s="358">
        <v>0</v>
      </c>
      <c r="G131" s="358">
        <v>0</v>
      </c>
      <c r="H131" s="358">
        <v>0</v>
      </c>
      <c r="I131" s="358">
        <v>0</v>
      </c>
      <c r="J131" s="358">
        <v>0</v>
      </c>
      <c r="K131" s="358">
        <v>0</v>
      </c>
      <c r="L131" s="358">
        <v>0</v>
      </c>
      <c r="M131" s="358">
        <v>0</v>
      </c>
      <c r="N131" s="358">
        <v>0</v>
      </c>
      <c r="O131" s="358">
        <v>0</v>
      </c>
      <c r="P131" s="358">
        <v>0</v>
      </c>
      <c r="Q131" s="252">
        <f t="shared" si="28"/>
        <v>0</v>
      </c>
      <c r="R131" s="243">
        <f>Q131-'5 YR Budget'!D131</f>
        <v>0</v>
      </c>
      <c r="T131" s="275"/>
    </row>
    <row r="132" spans="2:20" s="4" customFormat="1" ht="15" customHeight="1" x14ac:dyDescent="0.25">
      <c r="B132" s="23" t="str">
        <f>'Yearly Budget'!B133</f>
        <v>Vision Insurance</v>
      </c>
      <c r="C132" s="2"/>
      <c r="D132" s="358">
        <v>0</v>
      </c>
      <c r="E132" s="358">
        <v>0</v>
      </c>
      <c r="F132" s="358">
        <v>0</v>
      </c>
      <c r="G132" s="358">
        <v>0</v>
      </c>
      <c r="H132" s="358">
        <v>0</v>
      </c>
      <c r="I132" s="358">
        <v>0</v>
      </c>
      <c r="J132" s="358">
        <v>0</v>
      </c>
      <c r="K132" s="358">
        <v>0</v>
      </c>
      <c r="L132" s="358">
        <v>0</v>
      </c>
      <c r="M132" s="358">
        <v>0</v>
      </c>
      <c r="N132" s="358">
        <v>0</v>
      </c>
      <c r="O132" s="358">
        <v>0</v>
      </c>
      <c r="P132" s="358">
        <v>0</v>
      </c>
      <c r="Q132" s="252">
        <f t="shared" si="28"/>
        <v>0</v>
      </c>
      <c r="R132" s="243">
        <f>Q132-'5 YR Budget'!D132</f>
        <v>0</v>
      </c>
      <c r="T132" s="275"/>
    </row>
    <row r="133" spans="2:20" s="4" customFormat="1" ht="15" customHeight="1" x14ac:dyDescent="0.25">
      <c r="B133" s="23" t="str">
        <f>'Yearly Budget'!B134</f>
        <v>Life Insurance</v>
      </c>
      <c r="C133" s="2"/>
      <c r="D133" s="358">
        <v>0</v>
      </c>
      <c r="E133" s="358">
        <v>0</v>
      </c>
      <c r="F133" s="358">
        <v>0</v>
      </c>
      <c r="G133" s="358">
        <v>0</v>
      </c>
      <c r="H133" s="358">
        <v>0</v>
      </c>
      <c r="I133" s="358">
        <v>0</v>
      </c>
      <c r="J133" s="358">
        <v>0</v>
      </c>
      <c r="K133" s="358">
        <v>0</v>
      </c>
      <c r="L133" s="358">
        <v>0</v>
      </c>
      <c r="M133" s="358">
        <v>0</v>
      </c>
      <c r="N133" s="358">
        <v>0</v>
      </c>
      <c r="O133" s="358">
        <v>0</v>
      </c>
      <c r="P133" s="358">
        <v>0</v>
      </c>
      <c r="Q133" s="252">
        <f t="shared" si="28"/>
        <v>0</v>
      </c>
      <c r="R133" s="243">
        <f>Q133-'5 YR Budget'!D133</f>
        <v>0</v>
      </c>
      <c r="T133" s="275"/>
    </row>
    <row r="134" spans="2:20" s="4" customFormat="1" ht="15" customHeight="1" x14ac:dyDescent="0.25">
      <c r="B134" s="23" t="str">
        <f>'Yearly Budget'!B135</f>
        <v>Retirement Contribution</v>
      </c>
      <c r="C134" s="2"/>
      <c r="D134" s="358">
        <v>0</v>
      </c>
      <c r="E134" s="358">
        <v>0</v>
      </c>
      <c r="F134" s="358">
        <v>0</v>
      </c>
      <c r="G134" s="358">
        <v>0</v>
      </c>
      <c r="H134" s="358">
        <v>0</v>
      </c>
      <c r="I134" s="358">
        <v>0</v>
      </c>
      <c r="J134" s="358">
        <v>0</v>
      </c>
      <c r="K134" s="358">
        <v>0</v>
      </c>
      <c r="L134" s="358">
        <v>0</v>
      </c>
      <c r="M134" s="358">
        <v>0</v>
      </c>
      <c r="N134" s="358">
        <v>0</v>
      </c>
      <c r="O134" s="358">
        <v>0</v>
      </c>
      <c r="P134" s="358">
        <v>0</v>
      </c>
      <c r="Q134" s="252">
        <f t="shared" si="28"/>
        <v>0</v>
      </c>
      <c r="R134" s="243">
        <f>Q134-'5 YR Budget'!D134</f>
        <v>0</v>
      </c>
      <c r="T134" s="275"/>
    </row>
    <row r="135" spans="2:20" s="4" customFormat="1" ht="15" customHeight="1" x14ac:dyDescent="0.25">
      <c r="B135" s="23" t="str">
        <f>'Yearly Budget'!B136</f>
        <v>Custom Fringe #1</v>
      </c>
      <c r="C135" s="2"/>
      <c r="D135" s="358">
        <v>0</v>
      </c>
      <c r="E135" s="358">
        <v>0</v>
      </c>
      <c r="F135" s="358">
        <v>0</v>
      </c>
      <c r="G135" s="358">
        <v>0</v>
      </c>
      <c r="H135" s="358">
        <v>0</v>
      </c>
      <c r="I135" s="358">
        <v>0</v>
      </c>
      <c r="J135" s="358">
        <v>0</v>
      </c>
      <c r="K135" s="358">
        <v>0</v>
      </c>
      <c r="L135" s="358">
        <v>0</v>
      </c>
      <c r="M135" s="358">
        <v>0</v>
      </c>
      <c r="N135" s="358">
        <v>0</v>
      </c>
      <c r="O135" s="358">
        <v>0</v>
      </c>
      <c r="P135" s="358">
        <v>0</v>
      </c>
      <c r="Q135" s="252">
        <f t="shared" si="28"/>
        <v>0</v>
      </c>
      <c r="R135" s="243">
        <f>Q135-'5 YR Budget'!D135</f>
        <v>0</v>
      </c>
      <c r="T135" s="275"/>
    </row>
    <row r="136" spans="2:20" s="4" customFormat="1" ht="15" customHeight="1" x14ac:dyDescent="0.25">
      <c r="B136" s="23" t="str">
        <f>'Yearly Budget'!B137</f>
        <v>Custom Fringe #2</v>
      </c>
      <c r="C136" s="2"/>
      <c r="D136" s="358">
        <v>0</v>
      </c>
      <c r="E136" s="358">
        <v>0</v>
      </c>
      <c r="F136" s="358">
        <v>0</v>
      </c>
      <c r="G136" s="358">
        <v>0</v>
      </c>
      <c r="H136" s="358">
        <v>0</v>
      </c>
      <c r="I136" s="358">
        <v>0</v>
      </c>
      <c r="J136" s="358">
        <v>0</v>
      </c>
      <c r="K136" s="358">
        <v>0</v>
      </c>
      <c r="L136" s="358">
        <v>0</v>
      </c>
      <c r="M136" s="358">
        <v>0</v>
      </c>
      <c r="N136" s="358">
        <v>0</v>
      </c>
      <c r="O136" s="358">
        <v>0</v>
      </c>
      <c r="P136" s="358">
        <v>0</v>
      </c>
      <c r="Q136" s="252">
        <f t="shared" si="28"/>
        <v>0</v>
      </c>
      <c r="R136" s="243">
        <f>Q136-'5 YR Budget'!D136</f>
        <v>0</v>
      </c>
      <c r="T136" s="275"/>
    </row>
    <row r="137" spans="2:20" s="4" customFormat="1" ht="15" customHeight="1" thickBot="1" x14ac:dyDescent="0.3">
      <c r="B137" s="21" t="str">
        <f>'Yearly Budget'!B138</f>
        <v>TOTAL PAYROLL TAXES AND BENEFITS</v>
      </c>
      <c r="C137" s="2"/>
      <c r="D137" s="256">
        <f t="shared" ref="D137:Q137" si="29">SUM(D124:D136)</f>
        <v>0</v>
      </c>
      <c r="E137" s="50">
        <f t="shared" si="29"/>
        <v>0</v>
      </c>
      <c r="F137" s="50">
        <f t="shared" si="29"/>
        <v>0</v>
      </c>
      <c r="G137" s="50">
        <f t="shared" si="29"/>
        <v>0</v>
      </c>
      <c r="H137" s="50">
        <f t="shared" si="29"/>
        <v>0</v>
      </c>
      <c r="I137" s="50">
        <f t="shared" si="29"/>
        <v>0</v>
      </c>
      <c r="J137" s="50">
        <f t="shared" si="29"/>
        <v>0</v>
      </c>
      <c r="K137" s="50">
        <f t="shared" si="29"/>
        <v>0</v>
      </c>
      <c r="L137" s="50">
        <f t="shared" si="29"/>
        <v>0</v>
      </c>
      <c r="M137" s="50">
        <f t="shared" si="29"/>
        <v>0</v>
      </c>
      <c r="N137" s="50">
        <f t="shared" si="29"/>
        <v>0</v>
      </c>
      <c r="O137" s="50">
        <f>SUM(O124:O136)</f>
        <v>0</v>
      </c>
      <c r="P137" s="50">
        <f>SUM(P124:P136)</f>
        <v>0</v>
      </c>
      <c r="Q137" s="255">
        <f t="shared" si="29"/>
        <v>0</v>
      </c>
      <c r="R137" s="243">
        <f>Q137-'5 YR Budget'!D137</f>
        <v>0</v>
      </c>
      <c r="T137" s="275"/>
    </row>
    <row r="138" spans="2:20" s="4" customFormat="1" ht="6" customHeight="1" thickTop="1" x14ac:dyDescent="0.25">
      <c r="B138" s="21"/>
      <c r="C138" s="2"/>
      <c r="D138" s="44"/>
      <c r="E138" s="44"/>
      <c r="F138" s="44"/>
      <c r="G138" s="44"/>
      <c r="H138" s="44"/>
      <c r="I138" s="44"/>
      <c r="J138" s="44"/>
      <c r="K138" s="44"/>
      <c r="L138" s="44"/>
      <c r="M138" s="44"/>
      <c r="N138" s="44"/>
      <c r="O138" s="44"/>
      <c r="P138" s="44"/>
      <c r="Q138" s="44"/>
      <c r="R138" s="243">
        <f>Q138-'5 YR Budget'!D138</f>
        <v>0</v>
      </c>
      <c r="T138" s="275"/>
    </row>
    <row r="139" spans="2:20" s="39" customFormat="1" ht="15" customHeight="1" thickBot="1" x14ac:dyDescent="0.3">
      <c r="B139" s="36" t="str">
        <f>'Yearly Budget'!B140</f>
        <v>TOTAL PERSONNEL, TAX &amp; BENEFIT EXPENSES</v>
      </c>
      <c r="C139" s="11"/>
      <c r="D139" s="257">
        <f t="shared" ref="D139:Q139" si="30">D121+D137</f>
        <v>0</v>
      </c>
      <c r="E139" s="255">
        <f t="shared" si="30"/>
        <v>0</v>
      </c>
      <c r="F139" s="255">
        <f t="shared" si="30"/>
        <v>0</v>
      </c>
      <c r="G139" s="255">
        <f t="shared" si="30"/>
        <v>0</v>
      </c>
      <c r="H139" s="255">
        <f t="shared" si="30"/>
        <v>0</v>
      </c>
      <c r="I139" s="255">
        <f t="shared" si="30"/>
        <v>0</v>
      </c>
      <c r="J139" s="255">
        <f t="shared" si="30"/>
        <v>0</v>
      </c>
      <c r="K139" s="255">
        <f t="shared" si="30"/>
        <v>0</v>
      </c>
      <c r="L139" s="255">
        <f t="shared" si="30"/>
        <v>0</v>
      </c>
      <c r="M139" s="255">
        <f t="shared" si="30"/>
        <v>0</v>
      </c>
      <c r="N139" s="255">
        <f t="shared" si="30"/>
        <v>0</v>
      </c>
      <c r="O139" s="255">
        <f t="shared" si="30"/>
        <v>0</v>
      </c>
      <c r="P139" s="255">
        <f t="shared" si="30"/>
        <v>0</v>
      </c>
      <c r="Q139" s="255">
        <f t="shared" si="30"/>
        <v>0</v>
      </c>
      <c r="R139" s="243">
        <f>Q139-'5 YR Budget'!D139</f>
        <v>0</v>
      </c>
      <c r="T139" s="275"/>
    </row>
    <row r="140" spans="2:20" s="4" customFormat="1" ht="6" customHeight="1" thickTop="1" x14ac:dyDescent="0.25">
      <c r="B140" s="21"/>
      <c r="C140" s="2"/>
      <c r="D140" s="253"/>
      <c r="E140" s="253"/>
      <c r="F140" s="253"/>
      <c r="G140" s="253"/>
      <c r="H140" s="253"/>
      <c r="I140" s="253"/>
      <c r="J140" s="253"/>
      <c r="K140" s="253"/>
      <c r="L140" s="253"/>
      <c r="M140" s="253"/>
      <c r="N140" s="253"/>
      <c r="O140" s="253"/>
      <c r="P140" s="253"/>
      <c r="Q140" s="253"/>
      <c r="R140" s="253"/>
      <c r="T140" s="275"/>
    </row>
    <row r="141" spans="2:20" s="4" customFormat="1" ht="15" customHeight="1" x14ac:dyDescent="0.25">
      <c r="B141" s="21" t="str">
        <f>'Yearly Budget'!B142</f>
        <v>CONTRACTED SERVICES</v>
      </c>
      <c r="C141" s="2"/>
      <c r="D141" s="6"/>
      <c r="E141" s="6"/>
      <c r="F141" s="6"/>
      <c r="G141" s="6"/>
      <c r="H141" s="6"/>
      <c r="I141" s="6"/>
      <c r="J141" s="6"/>
      <c r="K141" s="6"/>
      <c r="L141" s="6"/>
      <c r="M141" s="6"/>
      <c r="N141" s="6"/>
      <c r="O141" s="6"/>
      <c r="P141" s="6"/>
      <c r="Q141" s="6"/>
      <c r="R141" s="6"/>
      <c r="T141" s="275"/>
    </row>
    <row r="142" spans="2:20" s="4" customFormat="1" ht="15" customHeight="1" x14ac:dyDescent="0.25">
      <c r="B142" s="23" t="str">
        <f>'Yearly Budget'!B143</f>
        <v xml:space="preserve">Accounting / Audit </v>
      </c>
      <c r="C142" s="40"/>
      <c r="D142" s="358">
        <v>0</v>
      </c>
      <c r="E142" s="358">
        <v>0</v>
      </c>
      <c r="F142" s="358">
        <v>0</v>
      </c>
      <c r="G142" s="358">
        <v>0</v>
      </c>
      <c r="H142" s="358">
        <v>0</v>
      </c>
      <c r="I142" s="358">
        <v>0</v>
      </c>
      <c r="J142" s="358">
        <v>0</v>
      </c>
      <c r="K142" s="358">
        <v>0</v>
      </c>
      <c r="L142" s="358">
        <v>0</v>
      </c>
      <c r="M142" s="358">
        <v>0</v>
      </c>
      <c r="N142" s="358">
        <v>0</v>
      </c>
      <c r="O142" s="358">
        <v>0</v>
      </c>
      <c r="P142" s="358">
        <v>0</v>
      </c>
      <c r="Q142" s="252">
        <f t="shared" ref="Q142:Q152" si="31">SUM(D142:P142)</f>
        <v>0</v>
      </c>
      <c r="R142" s="243">
        <f>Q142-'5 YR Budget'!D142</f>
        <v>0</v>
      </c>
      <c r="T142" s="275"/>
    </row>
    <row r="143" spans="2:20" s="4" customFormat="1" ht="15" customHeight="1" x14ac:dyDescent="0.25">
      <c r="B143" s="23" t="str">
        <f>'Yearly Budget'!B144</f>
        <v>Legal</v>
      </c>
      <c r="C143" s="40"/>
      <c r="D143" s="358">
        <v>0</v>
      </c>
      <c r="E143" s="358">
        <v>0</v>
      </c>
      <c r="F143" s="358">
        <v>0</v>
      </c>
      <c r="G143" s="358">
        <v>0</v>
      </c>
      <c r="H143" s="358">
        <v>0</v>
      </c>
      <c r="I143" s="358">
        <v>0</v>
      </c>
      <c r="J143" s="358">
        <v>0</v>
      </c>
      <c r="K143" s="358">
        <v>0</v>
      </c>
      <c r="L143" s="358">
        <v>0</v>
      </c>
      <c r="M143" s="358">
        <v>0</v>
      </c>
      <c r="N143" s="358">
        <v>0</v>
      </c>
      <c r="O143" s="358">
        <v>0</v>
      </c>
      <c r="P143" s="358">
        <v>0</v>
      </c>
      <c r="Q143" s="252">
        <f t="shared" si="31"/>
        <v>0</v>
      </c>
      <c r="R143" s="243">
        <f>Q143-'5 YR Budget'!D143</f>
        <v>0</v>
      </c>
      <c r="T143" s="275"/>
    </row>
    <row r="144" spans="2:20" s="4" customFormat="1" ht="15" customHeight="1" x14ac:dyDescent="0.25">
      <c r="B144" s="23" t="str">
        <f>'Yearly Budget'!B146</f>
        <v>Management Company Fee</v>
      </c>
      <c r="C144" s="40"/>
      <c r="D144" s="358">
        <v>0</v>
      </c>
      <c r="E144" s="358">
        <v>0</v>
      </c>
      <c r="F144" s="358">
        <v>0</v>
      </c>
      <c r="G144" s="358">
        <v>0</v>
      </c>
      <c r="H144" s="358">
        <v>0</v>
      </c>
      <c r="I144" s="358">
        <v>0</v>
      </c>
      <c r="J144" s="358">
        <v>0</v>
      </c>
      <c r="K144" s="358">
        <v>0</v>
      </c>
      <c r="L144" s="358">
        <v>0</v>
      </c>
      <c r="M144" s="358">
        <v>0</v>
      </c>
      <c r="N144" s="358">
        <v>0</v>
      </c>
      <c r="O144" s="358">
        <v>0</v>
      </c>
      <c r="P144" s="358">
        <v>0</v>
      </c>
      <c r="Q144" s="252">
        <f t="shared" si="31"/>
        <v>0</v>
      </c>
      <c r="R144" s="243">
        <f>Q144-'5 YR Budget'!D144</f>
        <v>0</v>
      </c>
      <c r="T144" s="275"/>
    </row>
    <row r="145" spans="2:20" s="4" customFormat="1" ht="15" customHeight="1" x14ac:dyDescent="0.25">
      <c r="B145" s="23" t="str">
        <f>'Yearly Budget'!B147</f>
        <v>Nurse Services</v>
      </c>
      <c r="C145" s="40"/>
      <c r="D145" s="358">
        <v>0</v>
      </c>
      <c r="E145" s="358">
        <v>0</v>
      </c>
      <c r="F145" s="358">
        <v>0</v>
      </c>
      <c r="G145" s="358">
        <v>0</v>
      </c>
      <c r="H145" s="358">
        <v>0</v>
      </c>
      <c r="I145" s="358">
        <v>0</v>
      </c>
      <c r="J145" s="358">
        <v>0</v>
      </c>
      <c r="K145" s="358">
        <v>0</v>
      </c>
      <c r="L145" s="358">
        <v>0</v>
      </c>
      <c r="M145" s="358">
        <v>0</v>
      </c>
      <c r="N145" s="358">
        <v>0</v>
      </c>
      <c r="O145" s="358">
        <v>0</v>
      </c>
      <c r="P145" s="358">
        <v>0</v>
      </c>
      <c r="Q145" s="252">
        <f t="shared" si="31"/>
        <v>0</v>
      </c>
      <c r="R145" s="243">
        <f>Q145-'5 YR Budget'!D145</f>
        <v>0</v>
      </c>
      <c r="T145" s="275"/>
    </row>
    <row r="146" spans="2:20" s="4" customFormat="1" ht="15" customHeight="1" x14ac:dyDescent="0.25">
      <c r="B146" s="23" t="str">
        <f>'Yearly Budget'!B148</f>
        <v>Food Service / School Lunch</v>
      </c>
      <c r="C146" s="40"/>
      <c r="D146" s="358">
        <v>0</v>
      </c>
      <c r="E146" s="358">
        <v>0</v>
      </c>
      <c r="F146" s="358">
        <v>0</v>
      </c>
      <c r="G146" s="358">
        <v>0</v>
      </c>
      <c r="H146" s="358">
        <v>0</v>
      </c>
      <c r="I146" s="358">
        <v>0</v>
      </c>
      <c r="J146" s="358">
        <v>0</v>
      </c>
      <c r="K146" s="358">
        <v>0</v>
      </c>
      <c r="L146" s="358">
        <v>0</v>
      </c>
      <c r="M146" s="358">
        <v>0</v>
      </c>
      <c r="N146" s="358">
        <v>0</v>
      </c>
      <c r="O146" s="358">
        <v>0</v>
      </c>
      <c r="P146" s="358">
        <v>0</v>
      </c>
      <c r="Q146" s="252">
        <f t="shared" si="31"/>
        <v>0</v>
      </c>
      <c r="R146" s="243">
        <f>Q146-'5 YR Budget'!D146</f>
        <v>0</v>
      </c>
      <c r="T146" s="275"/>
    </row>
    <row r="147" spans="2:20" s="4" customFormat="1" ht="15" customHeight="1" x14ac:dyDescent="0.25">
      <c r="B147" s="23" t="str">
        <f>'Yearly Budget'!B149</f>
        <v>Payroll Services</v>
      </c>
      <c r="C147" s="40"/>
      <c r="D147" s="358">
        <v>0</v>
      </c>
      <c r="E147" s="358">
        <v>0</v>
      </c>
      <c r="F147" s="358">
        <v>0</v>
      </c>
      <c r="G147" s="358">
        <v>0</v>
      </c>
      <c r="H147" s="358">
        <v>0</v>
      </c>
      <c r="I147" s="358">
        <v>0</v>
      </c>
      <c r="J147" s="358">
        <v>0</v>
      </c>
      <c r="K147" s="358">
        <v>0</v>
      </c>
      <c r="L147" s="358">
        <v>0</v>
      </c>
      <c r="M147" s="358">
        <v>0</v>
      </c>
      <c r="N147" s="358">
        <v>0</v>
      </c>
      <c r="O147" s="358">
        <v>0</v>
      </c>
      <c r="P147" s="358">
        <v>0</v>
      </c>
      <c r="Q147" s="252">
        <f t="shared" si="31"/>
        <v>0</v>
      </c>
      <c r="R147" s="243">
        <f>Q147-'5 YR Budget'!D147</f>
        <v>0</v>
      </c>
      <c r="T147" s="275"/>
    </row>
    <row r="148" spans="2:20" s="4" customFormat="1" ht="15" customHeight="1" x14ac:dyDescent="0.25">
      <c r="B148" s="23" t="str">
        <f>'Yearly Budget'!B150</f>
        <v>Special Ed Services</v>
      </c>
      <c r="C148" s="40"/>
      <c r="D148" s="358">
        <v>0</v>
      </c>
      <c r="E148" s="358">
        <v>0</v>
      </c>
      <c r="F148" s="358">
        <v>0</v>
      </c>
      <c r="G148" s="358">
        <v>0</v>
      </c>
      <c r="H148" s="358">
        <v>0</v>
      </c>
      <c r="I148" s="358">
        <v>0</v>
      </c>
      <c r="J148" s="358">
        <v>0</v>
      </c>
      <c r="K148" s="358">
        <v>0</v>
      </c>
      <c r="L148" s="358">
        <v>0</v>
      </c>
      <c r="M148" s="358">
        <v>0</v>
      </c>
      <c r="N148" s="358">
        <v>0</v>
      </c>
      <c r="O148" s="358">
        <v>0</v>
      </c>
      <c r="P148" s="358">
        <v>0</v>
      </c>
      <c r="Q148" s="252">
        <f t="shared" si="31"/>
        <v>0</v>
      </c>
      <c r="R148" s="243">
        <f>Q148-'5 YR Budget'!D148</f>
        <v>0</v>
      </c>
      <c r="T148" s="275"/>
    </row>
    <row r="149" spans="2:20" s="4" customFormat="1" ht="15" customHeight="1" x14ac:dyDescent="0.25">
      <c r="B149" s="23" t="str">
        <f>'Yearly Budget'!B151</f>
        <v>Titlement Services (i.e. Title I)</v>
      </c>
      <c r="C149" s="2"/>
      <c r="D149" s="358">
        <v>0</v>
      </c>
      <c r="E149" s="358">
        <v>0</v>
      </c>
      <c r="F149" s="358">
        <v>0</v>
      </c>
      <c r="G149" s="358">
        <v>0</v>
      </c>
      <c r="H149" s="358">
        <v>0</v>
      </c>
      <c r="I149" s="358">
        <v>0</v>
      </c>
      <c r="J149" s="358">
        <v>0</v>
      </c>
      <c r="K149" s="358">
        <v>0</v>
      </c>
      <c r="L149" s="358">
        <v>0</v>
      </c>
      <c r="M149" s="358">
        <v>0</v>
      </c>
      <c r="N149" s="358">
        <v>0</v>
      </c>
      <c r="O149" s="358">
        <v>0</v>
      </c>
      <c r="P149" s="358">
        <v>0</v>
      </c>
      <c r="Q149" s="252">
        <f t="shared" si="31"/>
        <v>0</v>
      </c>
      <c r="R149" s="243">
        <f>Q149-'5 YR Budget'!D149</f>
        <v>0</v>
      </c>
      <c r="T149" s="275"/>
    </row>
    <row r="150" spans="2:20" s="4" customFormat="1" ht="15" customHeight="1" x14ac:dyDescent="0.25">
      <c r="B150" s="23" t="str">
        <f>'Yearly Budget'!B152</f>
        <v>Custom Contracted Services #1</v>
      </c>
      <c r="C150" s="2"/>
      <c r="D150" s="358">
        <v>0</v>
      </c>
      <c r="E150" s="358">
        <v>0</v>
      </c>
      <c r="F150" s="358">
        <v>0</v>
      </c>
      <c r="G150" s="358">
        <v>0</v>
      </c>
      <c r="H150" s="358">
        <v>0</v>
      </c>
      <c r="I150" s="358">
        <v>0</v>
      </c>
      <c r="J150" s="358">
        <v>0</v>
      </c>
      <c r="K150" s="358">
        <v>0</v>
      </c>
      <c r="L150" s="358">
        <v>0</v>
      </c>
      <c r="M150" s="358">
        <v>0</v>
      </c>
      <c r="N150" s="358">
        <v>0</v>
      </c>
      <c r="O150" s="358">
        <v>0</v>
      </c>
      <c r="P150" s="358">
        <v>0</v>
      </c>
      <c r="Q150" s="252">
        <f t="shared" si="31"/>
        <v>0</v>
      </c>
      <c r="R150" s="243">
        <f>Q150-'5 YR Budget'!D150</f>
        <v>0</v>
      </c>
      <c r="T150" s="275"/>
    </row>
    <row r="151" spans="2:20" s="4" customFormat="1" ht="15" customHeight="1" x14ac:dyDescent="0.25">
      <c r="B151" s="23" t="str">
        <f>'Yearly Budget'!B153</f>
        <v>Custom Contracted Services #2</v>
      </c>
      <c r="C151" s="2"/>
      <c r="D151" s="358">
        <v>0</v>
      </c>
      <c r="E151" s="358">
        <v>0</v>
      </c>
      <c r="F151" s="358">
        <v>0</v>
      </c>
      <c r="G151" s="358">
        <v>0</v>
      </c>
      <c r="H151" s="358">
        <v>0</v>
      </c>
      <c r="I151" s="358">
        <v>0</v>
      </c>
      <c r="J151" s="358">
        <v>0</v>
      </c>
      <c r="K151" s="358">
        <v>0</v>
      </c>
      <c r="L151" s="358">
        <v>0</v>
      </c>
      <c r="M151" s="358">
        <v>0</v>
      </c>
      <c r="N151" s="358">
        <v>0</v>
      </c>
      <c r="O151" s="358">
        <v>0</v>
      </c>
      <c r="P151" s="358">
        <v>0</v>
      </c>
      <c r="Q151" s="252">
        <f t="shared" si="31"/>
        <v>0</v>
      </c>
      <c r="R151" s="243">
        <f>Q151-'5 YR Budget'!D151</f>
        <v>0</v>
      </c>
      <c r="T151" s="275"/>
    </row>
    <row r="152" spans="2:20" s="4" customFormat="1" ht="15" customHeight="1" x14ac:dyDescent="0.25">
      <c r="B152" s="23" t="str">
        <f>'Yearly Budget'!B154</f>
        <v>Custom Contracted Services #3</v>
      </c>
      <c r="C152" s="2"/>
      <c r="D152" s="358">
        <v>0</v>
      </c>
      <c r="E152" s="358">
        <v>0</v>
      </c>
      <c r="F152" s="358">
        <v>0</v>
      </c>
      <c r="G152" s="358">
        <v>0</v>
      </c>
      <c r="H152" s="358">
        <v>0</v>
      </c>
      <c r="I152" s="358">
        <v>0</v>
      </c>
      <c r="J152" s="358">
        <v>0</v>
      </c>
      <c r="K152" s="358">
        <v>0</v>
      </c>
      <c r="L152" s="358">
        <v>0</v>
      </c>
      <c r="M152" s="358">
        <v>0</v>
      </c>
      <c r="N152" s="358">
        <v>0</v>
      </c>
      <c r="O152" s="358">
        <v>0</v>
      </c>
      <c r="P152" s="358">
        <v>0</v>
      </c>
      <c r="Q152" s="252">
        <f t="shared" si="31"/>
        <v>0</v>
      </c>
      <c r="R152" s="243">
        <f>Q152-'5 YR Budget'!D152</f>
        <v>0</v>
      </c>
      <c r="T152" s="275"/>
    </row>
    <row r="153" spans="2:20" s="4" customFormat="1" ht="15" customHeight="1" thickBot="1" x14ac:dyDescent="0.3">
      <c r="B153" s="21" t="str">
        <f>'Yearly Budget'!B155</f>
        <v>TOTAL CONTRACTED SERVICES</v>
      </c>
      <c r="C153" s="2"/>
      <c r="D153" s="256">
        <f t="shared" ref="D153:I153" si="32">SUM(D142:D152)</f>
        <v>0</v>
      </c>
      <c r="E153" s="50">
        <f t="shared" si="32"/>
        <v>0</v>
      </c>
      <c r="F153" s="50">
        <f t="shared" si="32"/>
        <v>0</v>
      </c>
      <c r="G153" s="50">
        <f t="shared" si="32"/>
        <v>0</v>
      </c>
      <c r="H153" s="50">
        <f t="shared" si="32"/>
        <v>0</v>
      </c>
      <c r="I153" s="50">
        <f t="shared" si="32"/>
        <v>0</v>
      </c>
      <c r="J153" s="50">
        <f t="shared" ref="J153:P153" si="33">SUM(J142:J152)</f>
        <v>0</v>
      </c>
      <c r="K153" s="50">
        <f t="shared" si="33"/>
        <v>0</v>
      </c>
      <c r="L153" s="50">
        <f t="shared" si="33"/>
        <v>0</v>
      </c>
      <c r="M153" s="50">
        <f t="shared" si="33"/>
        <v>0</v>
      </c>
      <c r="N153" s="50">
        <f t="shared" si="33"/>
        <v>0</v>
      </c>
      <c r="O153" s="50">
        <f t="shared" si="33"/>
        <v>0</v>
      </c>
      <c r="P153" s="50">
        <f t="shared" si="33"/>
        <v>0</v>
      </c>
      <c r="Q153" s="255">
        <f>SUM(Q142:Q152)</f>
        <v>0</v>
      </c>
      <c r="R153" s="243">
        <f>Q153-'5 YR Budget'!D153</f>
        <v>0</v>
      </c>
      <c r="T153" s="275"/>
    </row>
    <row r="154" spans="2:20" s="4" customFormat="1" ht="6" customHeight="1" thickTop="1" x14ac:dyDescent="0.25">
      <c r="B154" s="21"/>
      <c r="C154" s="2"/>
      <c r="D154" s="44"/>
      <c r="E154" s="44"/>
      <c r="F154" s="44"/>
      <c r="G154" s="44"/>
      <c r="H154" s="44"/>
      <c r="I154" s="44"/>
      <c r="J154" s="44"/>
      <c r="K154" s="44"/>
      <c r="L154" s="44"/>
      <c r="M154" s="44"/>
      <c r="N154" s="44"/>
      <c r="O154" s="44"/>
      <c r="P154" s="44"/>
      <c r="Q154" s="44"/>
      <c r="R154" s="44"/>
      <c r="T154" s="275"/>
    </row>
    <row r="155" spans="2:20" s="4" customFormat="1" ht="15" customHeight="1" x14ac:dyDescent="0.25">
      <c r="B155" s="21" t="str">
        <f>'Yearly Budget'!B157</f>
        <v>SCHOOL OPERATIONS</v>
      </c>
      <c r="C155" s="2"/>
      <c r="D155" s="6"/>
      <c r="E155" s="6"/>
      <c r="F155" s="6"/>
      <c r="G155" s="6"/>
      <c r="H155" s="6"/>
      <c r="I155" s="6"/>
      <c r="J155" s="6"/>
      <c r="K155" s="6"/>
      <c r="L155" s="6"/>
      <c r="M155" s="6"/>
      <c r="N155" s="6"/>
      <c r="O155" s="6"/>
      <c r="P155" s="6"/>
      <c r="Q155" s="6"/>
      <c r="R155" s="6"/>
      <c r="T155" s="275"/>
    </row>
    <row r="156" spans="2:20" s="4" customFormat="1" ht="15" customHeight="1" x14ac:dyDescent="0.25">
      <c r="B156" s="23" t="str">
        <f>'Yearly Budget'!B158</f>
        <v>Board Expenses</v>
      </c>
      <c r="C156" s="40"/>
      <c r="D156" s="358">
        <v>0</v>
      </c>
      <c r="E156" s="358">
        <v>0</v>
      </c>
      <c r="F156" s="358">
        <v>0</v>
      </c>
      <c r="G156" s="358">
        <v>0</v>
      </c>
      <c r="H156" s="358">
        <v>0</v>
      </c>
      <c r="I156" s="358">
        <v>0</v>
      </c>
      <c r="J156" s="358">
        <v>0</v>
      </c>
      <c r="K156" s="358">
        <v>0</v>
      </c>
      <c r="L156" s="358">
        <v>0</v>
      </c>
      <c r="M156" s="358">
        <v>0</v>
      </c>
      <c r="N156" s="358">
        <v>0</v>
      </c>
      <c r="O156" s="358">
        <v>0</v>
      </c>
      <c r="P156" s="358">
        <v>0</v>
      </c>
      <c r="Q156" s="252">
        <f t="shared" ref="Q156:Q177" si="34">SUM(D156:P156)</f>
        <v>0</v>
      </c>
      <c r="R156" s="243">
        <f>Q156-'5 YR Budget'!D156</f>
        <v>0</v>
      </c>
      <c r="T156" s="275"/>
    </row>
    <row r="157" spans="2:20" s="4" customFormat="1" ht="15" customHeight="1" x14ac:dyDescent="0.25">
      <c r="B157" s="23" t="str">
        <f>'Yearly Budget'!B159</f>
        <v>Classroom / Teaching Supplies &amp; Materials</v>
      </c>
      <c r="C157" s="40"/>
      <c r="D157" s="358">
        <v>0</v>
      </c>
      <c r="E157" s="358">
        <v>0</v>
      </c>
      <c r="F157" s="358">
        <v>0</v>
      </c>
      <c r="G157" s="358">
        <v>0</v>
      </c>
      <c r="H157" s="358">
        <v>0</v>
      </c>
      <c r="I157" s="358">
        <v>0</v>
      </c>
      <c r="J157" s="358">
        <v>0</v>
      </c>
      <c r="K157" s="358">
        <v>0</v>
      </c>
      <c r="L157" s="358">
        <v>0</v>
      </c>
      <c r="M157" s="358">
        <v>0</v>
      </c>
      <c r="N157" s="358">
        <v>0</v>
      </c>
      <c r="O157" s="358">
        <v>0</v>
      </c>
      <c r="P157" s="358">
        <v>0</v>
      </c>
      <c r="Q157" s="252">
        <f t="shared" si="34"/>
        <v>0</v>
      </c>
      <c r="R157" s="243">
        <f>Q157-'5 YR Budget'!D157</f>
        <v>0</v>
      </c>
      <c r="T157" s="275"/>
    </row>
    <row r="158" spans="2:20" s="4" customFormat="1" ht="15" customHeight="1" x14ac:dyDescent="0.25">
      <c r="B158" s="23" t="str">
        <f>'Yearly Budget'!B160</f>
        <v>Special Ed Supplies &amp; Materials</v>
      </c>
      <c r="C158" s="2"/>
      <c r="D158" s="358">
        <v>0</v>
      </c>
      <c r="E158" s="358">
        <v>0</v>
      </c>
      <c r="F158" s="358">
        <v>0</v>
      </c>
      <c r="G158" s="358">
        <v>0</v>
      </c>
      <c r="H158" s="358">
        <v>0</v>
      </c>
      <c r="I158" s="358">
        <v>0</v>
      </c>
      <c r="J158" s="358">
        <v>0</v>
      </c>
      <c r="K158" s="358">
        <v>0</v>
      </c>
      <c r="L158" s="358">
        <v>0</v>
      </c>
      <c r="M158" s="358">
        <v>0</v>
      </c>
      <c r="N158" s="358">
        <v>0</v>
      </c>
      <c r="O158" s="358">
        <v>0</v>
      </c>
      <c r="P158" s="358">
        <v>0</v>
      </c>
      <c r="Q158" s="252">
        <f t="shared" si="34"/>
        <v>0</v>
      </c>
      <c r="R158" s="243">
        <f>Q158-'5 YR Budget'!D158</f>
        <v>0</v>
      </c>
      <c r="T158" s="275"/>
    </row>
    <row r="159" spans="2:20" s="4" customFormat="1" ht="15" customHeight="1" x14ac:dyDescent="0.25">
      <c r="B159" s="23" t="str">
        <f>'Yearly Budget'!B161</f>
        <v>Textbooks / Workbooks</v>
      </c>
      <c r="C159" s="2"/>
      <c r="D159" s="358">
        <v>0</v>
      </c>
      <c r="E159" s="358">
        <v>0</v>
      </c>
      <c r="F159" s="358">
        <v>0</v>
      </c>
      <c r="G159" s="358">
        <v>0</v>
      </c>
      <c r="H159" s="358">
        <v>0</v>
      </c>
      <c r="I159" s="358">
        <v>0</v>
      </c>
      <c r="J159" s="358">
        <v>0</v>
      </c>
      <c r="K159" s="358">
        <v>0</v>
      </c>
      <c r="L159" s="358">
        <v>0</v>
      </c>
      <c r="M159" s="358">
        <v>0</v>
      </c>
      <c r="N159" s="358">
        <v>0</v>
      </c>
      <c r="O159" s="358">
        <v>0</v>
      </c>
      <c r="P159" s="358">
        <v>0</v>
      </c>
      <c r="Q159" s="252">
        <f t="shared" si="34"/>
        <v>0</v>
      </c>
      <c r="R159" s="243">
        <f>Q159-'5 YR Budget'!D159</f>
        <v>0</v>
      </c>
      <c r="T159" s="275"/>
    </row>
    <row r="160" spans="2:20" s="4" customFormat="1" ht="15" customHeight="1" x14ac:dyDescent="0.25">
      <c r="B160" s="23" t="str">
        <f>'Yearly Budget'!B162</f>
        <v>Supplies &amp; Materials other</v>
      </c>
      <c r="C160" s="2"/>
      <c r="D160" s="358">
        <v>0</v>
      </c>
      <c r="E160" s="358">
        <v>0</v>
      </c>
      <c r="F160" s="358">
        <v>0</v>
      </c>
      <c r="G160" s="358">
        <v>0</v>
      </c>
      <c r="H160" s="358">
        <v>0</v>
      </c>
      <c r="I160" s="358">
        <v>0</v>
      </c>
      <c r="J160" s="358">
        <v>0</v>
      </c>
      <c r="K160" s="358">
        <v>0</v>
      </c>
      <c r="L160" s="358">
        <v>0</v>
      </c>
      <c r="M160" s="358">
        <v>0</v>
      </c>
      <c r="N160" s="358">
        <v>0</v>
      </c>
      <c r="O160" s="358">
        <v>0</v>
      </c>
      <c r="P160" s="358">
        <v>0</v>
      </c>
      <c r="Q160" s="252">
        <f t="shared" si="34"/>
        <v>0</v>
      </c>
      <c r="R160" s="243">
        <f>Q160-'5 YR Budget'!D160</f>
        <v>0</v>
      </c>
      <c r="T160" s="275"/>
    </row>
    <row r="161" spans="2:20" s="4" customFormat="1" ht="15" customHeight="1" x14ac:dyDescent="0.25">
      <c r="B161" s="23" t="str">
        <f>'Yearly Budget'!B163</f>
        <v xml:space="preserve">Equipment / Furniture   </v>
      </c>
      <c r="C161" s="2"/>
      <c r="D161" s="358">
        <v>0</v>
      </c>
      <c r="E161" s="358">
        <v>0</v>
      </c>
      <c r="F161" s="358">
        <v>0</v>
      </c>
      <c r="G161" s="358">
        <v>0</v>
      </c>
      <c r="H161" s="358">
        <v>0</v>
      </c>
      <c r="I161" s="358">
        <v>0</v>
      </c>
      <c r="J161" s="358">
        <v>0</v>
      </c>
      <c r="K161" s="358">
        <v>0</v>
      </c>
      <c r="L161" s="358">
        <v>0</v>
      </c>
      <c r="M161" s="358">
        <v>0</v>
      </c>
      <c r="N161" s="358">
        <v>0</v>
      </c>
      <c r="O161" s="358">
        <v>0</v>
      </c>
      <c r="P161" s="358">
        <v>0</v>
      </c>
      <c r="Q161" s="252">
        <f t="shared" si="34"/>
        <v>0</v>
      </c>
      <c r="R161" s="243">
        <f>Q161-'5 YR Budget'!D161</f>
        <v>0</v>
      </c>
      <c r="T161" s="275"/>
    </row>
    <row r="162" spans="2:20" s="4" customFormat="1" ht="15" customHeight="1" x14ac:dyDescent="0.25">
      <c r="B162" s="23" t="str">
        <f>'Yearly Budget'!B164</f>
        <v xml:space="preserve">Telephone </v>
      </c>
      <c r="C162" s="2"/>
      <c r="D162" s="358">
        <v>0</v>
      </c>
      <c r="E162" s="358">
        <v>0</v>
      </c>
      <c r="F162" s="358">
        <v>0</v>
      </c>
      <c r="G162" s="358">
        <v>0</v>
      </c>
      <c r="H162" s="358">
        <v>0</v>
      </c>
      <c r="I162" s="358">
        <v>0</v>
      </c>
      <c r="J162" s="358">
        <v>0</v>
      </c>
      <c r="K162" s="358">
        <v>0</v>
      </c>
      <c r="L162" s="358">
        <v>0</v>
      </c>
      <c r="M162" s="358">
        <v>0</v>
      </c>
      <c r="N162" s="358">
        <v>0</v>
      </c>
      <c r="O162" s="358">
        <v>0</v>
      </c>
      <c r="P162" s="358">
        <v>0</v>
      </c>
      <c r="Q162" s="252">
        <f t="shared" si="34"/>
        <v>0</v>
      </c>
      <c r="R162" s="243">
        <f>Q162-'5 YR Budget'!D162</f>
        <v>0</v>
      </c>
      <c r="T162" s="275"/>
    </row>
    <row r="163" spans="2:20" s="4" customFormat="1" ht="15" customHeight="1" x14ac:dyDescent="0.25">
      <c r="B163" s="23" t="str">
        <f>'Yearly Budget'!B165</f>
        <v>Technology</v>
      </c>
      <c r="C163" s="2"/>
      <c r="D163" s="358">
        <v>0</v>
      </c>
      <c r="E163" s="358">
        <v>0</v>
      </c>
      <c r="F163" s="358">
        <v>0</v>
      </c>
      <c r="G163" s="358">
        <v>0</v>
      </c>
      <c r="H163" s="358">
        <v>0</v>
      </c>
      <c r="I163" s="358">
        <v>0</v>
      </c>
      <c r="J163" s="358">
        <v>0</v>
      </c>
      <c r="K163" s="358">
        <v>0</v>
      </c>
      <c r="L163" s="358">
        <v>0</v>
      </c>
      <c r="M163" s="358">
        <v>0</v>
      </c>
      <c r="N163" s="358">
        <v>0</v>
      </c>
      <c r="O163" s="358">
        <v>0</v>
      </c>
      <c r="P163" s="358">
        <v>0</v>
      </c>
      <c r="Q163" s="252">
        <f t="shared" si="34"/>
        <v>0</v>
      </c>
      <c r="R163" s="243">
        <f>Q163-'5 YR Budget'!D163</f>
        <v>0</v>
      </c>
      <c r="T163" s="275"/>
    </row>
    <row r="164" spans="2:20" s="4" customFormat="1" ht="15" customHeight="1" x14ac:dyDescent="0.25">
      <c r="B164" s="23" t="str">
        <f>'Yearly Budget'!B166</f>
        <v>Student Testing &amp; Assessment</v>
      </c>
      <c r="C164" s="2"/>
      <c r="D164" s="358">
        <v>0</v>
      </c>
      <c r="E164" s="358">
        <v>0</v>
      </c>
      <c r="F164" s="358">
        <v>0</v>
      </c>
      <c r="G164" s="358">
        <v>0</v>
      </c>
      <c r="H164" s="358">
        <v>0</v>
      </c>
      <c r="I164" s="358">
        <v>0</v>
      </c>
      <c r="J164" s="358">
        <v>0</v>
      </c>
      <c r="K164" s="358">
        <v>0</v>
      </c>
      <c r="L164" s="358">
        <v>0</v>
      </c>
      <c r="M164" s="358">
        <v>0</v>
      </c>
      <c r="N164" s="358">
        <v>0</v>
      </c>
      <c r="O164" s="358">
        <v>0</v>
      </c>
      <c r="P164" s="358">
        <v>0</v>
      </c>
      <c r="Q164" s="252">
        <f t="shared" si="34"/>
        <v>0</v>
      </c>
      <c r="R164" s="243">
        <f>Q164-'5 YR Budget'!D164</f>
        <v>0</v>
      </c>
      <c r="T164" s="275"/>
    </row>
    <row r="165" spans="2:20" s="4" customFormat="1" ht="15" customHeight="1" x14ac:dyDescent="0.25">
      <c r="B165" s="23" t="str">
        <f>'Yearly Budget'!B167</f>
        <v>Field Trips</v>
      </c>
      <c r="C165" s="2"/>
      <c r="D165" s="358">
        <v>0</v>
      </c>
      <c r="E165" s="358">
        <v>0</v>
      </c>
      <c r="F165" s="358">
        <v>0</v>
      </c>
      <c r="G165" s="358">
        <v>0</v>
      </c>
      <c r="H165" s="358">
        <v>0</v>
      </c>
      <c r="I165" s="358">
        <v>0</v>
      </c>
      <c r="J165" s="358">
        <v>0</v>
      </c>
      <c r="K165" s="358">
        <v>0</v>
      </c>
      <c r="L165" s="358">
        <v>0</v>
      </c>
      <c r="M165" s="358">
        <v>0</v>
      </c>
      <c r="N165" s="358">
        <v>0</v>
      </c>
      <c r="O165" s="358">
        <v>0</v>
      </c>
      <c r="P165" s="358">
        <v>0</v>
      </c>
      <c r="Q165" s="252">
        <f t="shared" si="34"/>
        <v>0</v>
      </c>
      <c r="R165" s="243">
        <f>Q165-'5 YR Budget'!D165</f>
        <v>0</v>
      </c>
      <c r="T165" s="275"/>
    </row>
    <row r="166" spans="2:20" s="4" customFormat="1" ht="15" customHeight="1" x14ac:dyDescent="0.25">
      <c r="B166" s="23" t="str">
        <f>'Yearly Budget'!B168</f>
        <v>Transportation (student)</v>
      </c>
      <c r="C166" s="2"/>
      <c r="D166" s="358">
        <v>0</v>
      </c>
      <c r="E166" s="358">
        <v>0</v>
      </c>
      <c r="F166" s="358">
        <v>0</v>
      </c>
      <c r="G166" s="358">
        <v>0</v>
      </c>
      <c r="H166" s="358">
        <v>0</v>
      </c>
      <c r="I166" s="358">
        <v>0</v>
      </c>
      <c r="J166" s="358">
        <v>0</v>
      </c>
      <c r="K166" s="358">
        <v>0</v>
      </c>
      <c r="L166" s="358">
        <v>0</v>
      </c>
      <c r="M166" s="358">
        <v>0</v>
      </c>
      <c r="N166" s="358">
        <v>0</v>
      </c>
      <c r="O166" s="358">
        <v>0</v>
      </c>
      <c r="P166" s="358">
        <v>0</v>
      </c>
      <c r="Q166" s="252">
        <f t="shared" si="34"/>
        <v>0</v>
      </c>
      <c r="R166" s="243">
        <f>Q166-'5 YR Budget'!D166</f>
        <v>0</v>
      </c>
      <c r="T166" s="275"/>
    </row>
    <row r="167" spans="2:20" s="4" customFormat="1" ht="15" customHeight="1" x14ac:dyDescent="0.25">
      <c r="B167" s="23" t="str">
        <f>'Yearly Budget'!B169</f>
        <v>Student Services - other</v>
      </c>
      <c r="C167" s="2"/>
      <c r="D167" s="358">
        <v>0</v>
      </c>
      <c r="E167" s="358">
        <v>0</v>
      </c>
      <c r="F167" s="358">
        <v>0</v>
      </c>
      <c r="G167" s="358">
        <v>0</v>
      </c>
      <c r="H167" s="358">
        <v>0</v>
      </c>
      <c r="I167" s="358">
        <v>0</v>
      </c>
      <c r="J167" s="358">
        <v>0</v>
      </c>
      <c r="K167" s="358">
        <v>0</v>
      </c>
      <c r="L167" s="358">
        <v>0</v>
      </c>
      <c r="M167" s="358">
        <v>0</v>
      </c>
      <c r="N167" s="358">
        <v>0</v>
      </c>
      <c r="O167" s="358">
        <v>0</v>
      </c>
      <c r="P167" s="358">
        <v>0</v>
      </c>
      <c r="Q167" s="252">
        <f t="shared" si="34"/>
        <v>0</v>
      </c>
      <c r="R167" s="243">
        <f>Q167-'5 YR Budget'!D167</f>
        <v>0</v>
      </c>
      <c r="T167" s="275"/>
    </row>
    <row r="168" spans="2:20" s="4" customFormat="1" ht="15" customHeight="1" x14ac:dyDescent="0.25">
      <c r="B168" s="23" t="str">
        <f>'Yearly Budget'!B170</f>
        <v>Office Expense</v>
      </c>
      <c r="C168" s="40"/>
      <c r="D168" s="358">
        <v>0</v>
      </c>
      <c r="E168" s="358">
        <v>0</v>
      </c>
      <c r="F168" s="358">
        <v>0</v>
      </c>
      <c r="G168" s="358">
        <v>0</v>
      </c>
      <c r="H168" s="358">
        <v>0</v>
      </c>
      <c r="I168" s="358">
        <v>0</v>
      </c>
      <c r="J168" s="358">
        <v>0</v>
      </c>
      <c r="K168" s="358">
        <v>0</v>
      </c>
      <c r="L168" s="358">
        <v>0</v>
      </c>
      <c r="M168" s="358">
        <v>0</v>
      </c>
      <c r="N168" s="358">
        <v>0</v>
      </c>
      <c r="O168" s="358">
        <v>0</v>
      </c>
      <c r="P168" s="358">
        <v>0</v>
      </c>
      <c r="Q168" s="252">
        <f t="shared" si="34"/>
        <v>0</v>
      </c>
      <c r="R168" s="243">
        <f>Q168-'5 YR Budget'!D168</f>
        <v>0</v>
      </c>
      <c r="T168" s="275"/>
    </row>
    <row r="169" spans="2:20" s="4" customFormat="1" ht="15" customHeight="1" x14ac:dyDescent="0.25">
      <c r="B169" s="23" t="str">
        <f>'Yearly Budget'!B171</f>
        <v>Staff Development</v>
      </c>
      <c r="C169" s="40"/>
      <c r="D169" s="358">
        <v>0</v>
      </c>
      <c r="E169" s="358">
        <v>0</v>
      </c>
      <c r="F169" s="358">
        <v>0</v>
      </c>
      <c r="G169" s="358">
        <v>0</v>
      </c>
      <c r="H169" s="358">
        <v>0</v>
      </c>
      <c r="I169" s="358">
        <v>0</v>
      </c>
      <c r="J169" s="358">
        <v>0</v>
      </c>
      <c r="K169" s="358">
        <v>0</v>
      </c>
      <c r="L169" s="358">
        <v>0</v>
      </c>
      <c r="M169" s="358">
        <v>0</v>
      </c>
      <c r="N169" s="358">
        <v>0</v>
      </c>
      <c r="O169" s="358">
        <v>0</v>
      </c>
      <c r="P169" s="358">
        <v>0</v>
      </c>
      <c r="Q169" s="252">
        <f t="shared" si="34"/>
        <v>0</v>
      </c>
      <c r="R169" s="243">
        <f>Q169-'5 YR Budget'!D169</f>
        <v>0</v>
      </c>
      <c r="T169" s="275"/>
    </row>
    <row r="170" spans="2:20" s="4" customFormat="1" ht="15" customHeight="1" x14ac:dyDescent="0.25">
      <c r="B170" s="23" t="str">
        <f>'Yearly Budget'!B172</f>
        <v>Staff Recruitment</v>
      </c>
      <c r="C170" s="40"/>
      <c r="D170" s="358">
        <v>0</v>
      </c>
      <c r="E170" s="358">
        <v>0</v>
      </c>
      <c r="F170" s="358">
        <v>0</v>
      </c>
      <c r="G170" s="358">
        <v>0</v>
      </c>
      <c r="H170" s="358">
        <v>0</v>
      </c>
      <c r="I170" s="358">
        <v>0</v>
      </c>
      <c r="J170" s="358">
        <v>0</v>
      </c>
      <c r="K170" s="358">
        <v>0</v>
      </c>
      <c r="L170" s="358">
        <v>0</v>
      </c>
      <c r="M170" s="358">
        <v>0</v>
      </c>
      <c r="N170" s="358">
        <v>0</v>
      </c>
      <c r="O170" s="358">
        <v>0</v>
      </c>
      <c r="P170" s="358">
        <v>0</v>
      </c>
      <c r="Q170" s="252">
        <f t="shared" si="34"/>
        <v>0</v>
      </c>
      <c r="R170" s="243">
        <f>Q170-'5 YR Budget'!D170</f>
        <v>0</v>
      </c>
      <c r="T170" s="275"/>
    </row>
    <row r="171" spans="2:20" s="4" customFormat="1" ht="15" customHeight="1" x14ac:dyDescent="0.25">
      <c r="B171" s="23" t="str">
        <f>'Yearly Budget'!B173</f>
        <v>Student Recruitment / Marketing</v>
      </c>
      <c r="C171" s="40"/>
      <c r="D171" s="358">
        <v>0</v>
      </c>
      <c r="E171" s="358">
        <v>0</v>
      </c>
      <c r="F171" s="358">
        <v>0</v>
      </c>
      <c r="G171" s="358">
        <v>0</v>
      </c>
      <c r="H171" s="358">
        <v>0</v>
      </c>
      <c r="I171" s="358">
        <v>0</v>
      </c>
      <c r="J171" s="358">
        <v>0</v>
      </c>
      <c r="K171" s="358">
        <v>0</v>
      </c>
      <c r="L171" s="358">
        <v>0</v>
      </c>
      <c r="M171" s="358">
        <v>0</v>
      </c>
      <c r="N171" s="358">
        <v>0</v>
      </c>
      <c r="O171" s="358">
        <v>0</v>
      </c>
      <c r="P171" s="358">
        <v>0</v>
      </c>
      <c r="Q171" s="252">
        <f t="shared" si="34"/>
        <v>0</v>
      </c>
      <c r="R171" s="243">
        <f>Q171-'5 YR Budget'!D171</f>
        <v>0</v>
      </c>
      <c r="T171" s="275"/>
    </row>
    <row r="172" spans="2:20" s="4" customFormat="1" ht="15" customHeight="1" x14ac:dyDescent="0.25">
      <c r="B172" s="23" t="str">
        <f>'Yearly Budget'!B174</f>
        <v>School Meals / Lunch</v>
      </c>
      <c r="C172" s="40"/>
      <c r="D172" s="358">
        <v>0</v>
      </c>
      <c r="E172" s="358">
        <v>0</v>
      </c>
      <c r="F172" s="358">
        <v>0</v>
      </c>
      <c r="G172" s="358">
        <v>0</v>
      </c>
      <c r="H172" s="358">
        <v>0</v>
      </c>
      <c r="I172" s="358">
        <v>0</v>
      </c>
      <c r="J172" s="358">
        <v>0</v>
      </c>
      <c r="K172" s="358">
        <v>0</v>
      </c>
      <c r="L172" s="358">
        <v>0</v>
      </c>
      <c r="M172" s="358">
        <v>0</v>
      </c>
      <c r="N172" s="358">
        <v>0</v>
      </c>
      <c r="O172" s="358">
        <v>0</v>
      </c>
      <c r="P172" s="358">
        <v>0</v>
      </c>
      <c r="Q172" s="252">
        <f t="shared" si="34"/>
        <v>0</v>
      </c>
      <c r="R172" s="243">
        <f>Q172-'5 YR Budget'!D172</f>
        <v>0</v>
      </c>
      <c r="T172" s="275"/>
    </row>
    <row r="173" spans="2:20" s="4" customFormat="1" ht="15" customHeight="1" x14ac:dyDescent="0.25">
      <c r="B173" s="23" t="str">
        <f>'Yearly Budget'!B175</f>
        <v>Travel (Staff)</v>
      </c>
      <c r="C173" s="2"/>
      <c r="D173" s="358">
        <v>0</v>
      </c>
      <c r="E173" s="358">
        <v>0</v>
      </c>
      <c r="F173" s="358">
        <v>0</v>
      </c>
      <c r="G173" s="358">
        <v>0</v>
      </c>
      <c r="H173" s="358">
        <v>0</v>
      </c>
      <c r="I173" s="358">
        <v>0</v>
      </c>
      <c r="J173" s="358">
        <v>0</v>
      </c>
      <c r="K173" s="358">
        <v>0</v>
      </c>
      <c r="L173" s="358">
        <v>0</v>
      </c>
      <c r="M173" s="358">
        <v>0</v>
      </c>
      <c r="N173" s="358">
        <v>0</v>
      </c>
      <c r="O173" s="358">
        <v>0</v>
      </c>
      <c r="P173" s="358">
        <v>0</v>
      </c>
      <c r="Q173" s="252">
        <f t="shared" si="34"/>
        <v>0</v>
      </c>
      <c r="R173" s="243">
        <f>Q173-'5 YR Budget'!D173</f>
        <v>0</v>
      </c>
      <c r="T173" s="275"/>
    </row>
    <row r="174" spans="2:20" s="4" customFormat="1" ht="15" customHeight="1" x14ac:dyDescent="0.25">
      <c r="B174" s="23" t="str">
        <f>'Yearly Budget'!B176</f>
        <v>Fundraising</v>
      </c>
      <c r="C174" s="2"/>
      <c r="D174" s="358">
        <v>0</v>
      </c>
      <c r="E174" s="358">
        <v>0</v>
      </c>
      <c r="F174" s="358">
        <v>0</v>
      </c>
      <c r="G174" s="358">
        <v>0</v>
      </c>
      <c r="H174" s="358">
        <v>0</v>
      </c>
      <c r="I174" s="358">
        <v>0</v>
      </c>
      <c r="J174" s="358">
        <v>0</v>
      </c>
      <c r="K174" s="358">
        <v>0</v>
      </c>
      <c r="L174" s="358">
        <v>0</v>
      </c>
      <c r="M174" s="358">
        <v>0</v>
      </c>
      <c r="N174" s="358">
        <v>0</v>
      </c>
      <c r="O174" s="358">
        <v>0</v>
      </c>
      <c r="P174" s="358">
        <v>0</v>
      </c>
      <c r="Q174" s="252">
        <f t="shared" si="34"/>
        <v>0</v>
      </c>
      <c r="R174" s="243">
        <f>Q174-'5 YR Budget'!D174</f>
        <v>0</v>
      </c>
      <c r="T174" s="275"/>
    </row>
    <row r="175" spans="2:20" s="4" customFormat="1" ht="15" customHeight="1" x14ac:dyDescent="0.25">
      <c r="B175" s="23" t="str">
        <f>'Yearly Budget'!B177</f>
        <v>Custom Operations #1</v>
      </c>
      <c r="C175" s="2"/>
      <c r="D175" s="358">
        <v>0</v>
      </c>
      <c r="E175" s="358">
        <v>0</v>
      </c>
      <c r="F175" s="358">
        <v>0</v>
      </c>
      <c r="G175" s="358">
        <v>0</v>
      </c>
      <c r="H175" s="358">
        <v>0</v>
      </c>
      <c r="I175" s="358">
        <v>0</v>
      </c>
      <c r="J175" s="358">
        <v>0</v>
      </c>
      <c r="K175" s="358">
        <v>0</v>
      </c>
      <c r="L175" s="358">
        <v>0</v>
      </c>
      <c r="M175" s="358">
        <v>0</v>
      </c>
      <c r="N175" s="358">
        <v>0</v>
      </c>
      <c r="O175" s="358">
        <v>0</v>
      </c>
      <c r="P175" s="358">
        <v>0</v>
      </c>
      <c r="Q175" s="252">
        <f t="shared" si="34"/>
        <v>0</v>
      </c>
      <c r="R175" s="243">
        <f>Q175-'5 YR Budget'!D175</f>
        <v>0</v>
      </c>
      <c r="T175" s="275"/>
    </row>
    <row r="176" spans="2:20" s="4" customFormat="1" ht="15" customHeight="1" x14ac:dyDescent="0.25">
      <c r="B176" s="23" t="str">
        <f>'Yearly Budget'!B178</f>
        <v>Custom Operations #2</v>
      </c>
      <c r="C176" s="2"/>
      <c r="D176" s="358">
        <v>0</v>
      </c>
      <c r="E176" s="358">
        <v>0</v>
      </c>
      <c r="F176" s="358">
        <v>0</v>
      </c>
      <c r="G176" s="358">
        <v>0</v>
      </c>
      <c r="H176" s="358">
        <v>0</v>
      </c>
      <c r="I176" s="358">
        <v>0</v>
      </c>
      <c r="J176" s="358">
        <v>0</v>
      </c>
      <c r="K176" s="358">
        <v>0</v>
      </c>
      <c r="L176" s="358">
        <v>0</v>
      </c>
      <c r="M176" s="358">
        <v>0</v>
      </c>
      <c r="N176" s="358">
        <v>0</v>
      </c>
      <c r="O176" s="358">
        <v>0</v>
      </c>
      <c r="P176" s="358">
        <v>0</v>
      </c>
      <c r="Q176" s="252">
        <f t="shared" si="34"/>
        <v>0</v>
      </c>
      <c r="R176" s="243">
        <f>Q176-'5 YR Budget'!D176</f>
        <v>0</v>
      </c>
      <c r="T176" s="275"/>
    </row>
    <row r="177" spans="2:20" s="4" customFormat="1" ht="15" customHeight="1" x14ac:dyDescent="0.25">
      <c r="B177" s="23" t="str">
        <f>'Yearly Budget'!B179</f>
        <v>Custom Operations #3</v>
      </c>
      <c r="C177" s="2"/>
      <c r="D177" s="358">
        <v>0</v>
      </c>
      <c r="E177" s="358">
        <v>0</v>
      </c>
      <c r="F177" s="358">
        <v>0</v>
      </c>
      <c r="G177" s="358">
        <v>0</v>
      </c>
      <c r="H177" s="358">
        <v>0</v>
      </c>
      <c r="I177" s="358">
        <v>0</v>
      </c>
      <c r="J177" s="358">
        <v>0</v>
      </c>
      <c r="K177" s="358">
        <v>0</v>
      </c>
      <c r="L177" s="358">
        <v>0</v>
      </c>
      <c r="M177" s="358">
        <v>0</v>
      </c>
      <c r="N177" s="358">
        <v>0</v>
      </c>
      <c r="O177" s="358">
        <v>0</v>
      </c>
      <c r="P177" s="358">
        <v>0</v>
      </c>
      <c r="Q177" s="252">
        <f t="shared" si="34"/>
        <v>0</v>
      </c>
      <c r="R177" s="243">
        <f>Q177-'5 YR Budget'!D177</f>
        <v>0</v>
      </c>
      <c r="T177" s="275"/>
    </row>
    <row r="178" spans="2:20" s="4" customFormat="1" ht="15" customHeight="1" thickBot="1" x14ac:dyDescent="0.3">
      <c r="B178" s="21" t="str">
        <f>'Yearly Budget'!B180</f>
        <v>TOTAL SCHOOL OPERATIONS</v>
      </c>
      <c r="C178" s="2"/>
      <c r="D178" s="256">
        <f t="shared" ref="D178:I178" si="35">SUM(D156:D177)</f>
        <v>0</v>
      </c>
      <c r="E178" s="50">
        <f t="shared" si="35"/>
        <v>0</v>
      </c>
      <c r="F178" s="50">
        <f t="shared" si="35"/>
        <v>0</v>
      </c>
      <c r="G178" s="50">
        <f t="shared" si="35"/>
        <v>0</v>
      </c>
      <c r="H178" s="50">
        <f t="shared" si="35"/>
        <v>0</v>
      </c>
      <c r="I178" s="50">
        <f t="shared" si="35"/>
        <v>0</v>
      </c>
      <c r="J178" s="50">
        <f t="shared" ref="J178:P178" si="36">SUM(J156:J177)</f>
        <v>0</v>
      </c>
      <c r="K178" s="50">
        <f t="shared" si="36"/>
        <v>0</v>
      </c>
      <c r="L178" s="50">
        <f t="shared" si="36"/>
        <v>0</v>
      </c>
      <c r="M178" s="50">
        <f t="shared" si="36"/>
        <v>0</v>
      </c>
      <c r="N178" s="50">
        <f t="shared" si="36"/>
        <v>0</v>
      </c>
      <c r="O178" s="50">
        <f t="shared" si="36"/>
        <v>0</v>
      </c>
      <c r="P178" s="50">
        <f t="shared" si="36"/>
        <v>0</v>
      </c>
      <c r="Q178" s="255">
        <f>SUM(Q156:Q177)</f>
        <v>0</v>
      </c>
      <c r="R178" s="243">
        <f>Q178-'5 YR Budget'!D178</f>
        <v>0</v>
      </c>
      <c r="T178" s="275"/>
    </row>
    <row r="179" spans="2:20" s="4" customFormat="1" ht="6" customHeight="1" thickTop="1" x14ac:dyDescent="0.25">
      <c r="B179" s="42"/>
      <c r="C179" s="2"/>
      <c r="D179" s="49"/>
      <c r="E179" s="49"/>
      <c r="F179" s="49"/>
      <c r="G179" s="49"/>
      <c r="H179" s="49"/>
      <c r="I179" s="49"/>
      <c r="J179" s="49"/>
      <c r="K179" s="49"/>
      <c r="L179" s="49"/>
      <c r="M179" s="49"/>
      <c r="N179" s="49"/>
      <c r="O179" s="49"/>
      <c r="P179" s="49"/>
      <c r="Q179" s="49"/>
      <c r="R179" s="49"/>
      <c r="T179" s="275"/>
    </row>
    <row r="180" spans="2:20" s="4" customFormat="1" ht="15" customHeight="1" x14ac:dyDescent="0.25">
      <c r="B180" s="21" t="str">
        <f>'Yearly Budget'!B182</f>
        <v>FACILITY OPERATION &amp; MAINTENANCE</v>
      </c>
      <c r="C180" s="2"/>
      <c r="D180" s="6"/>
      <c r="E180" s="6"/>
      <c r="F180" s="6"/>
      <c r="G180" s="6"/>
      <c r="H180" s="6"/>
      <c r="I180" s="6"/>
      <c r="J180" s="6"/>
      <c r="K180" s="6"/>
      <c r="L180" s="6"/>
      <c r="M180" s="6"/>
      <c r="N180" s="6"/>
      <c r="O180" s="6"/>
      <c r="P180" s="6"/>
      <c r="Q180" s="6"/>
      <c r="R180" s="6"/>
      <c r="T180" s="275"/>
    </row>
    <row r="181" spans="2:20" s="4" customFormat="1" ht="15" customHeight="1" x14ac:dyDescent="0.25">
      <c r="B181" s="23" t="str">
        <f>'Yearly Budget'!B183</f>
        <v>Insurance</v>
      </c>
      <c r="C181" s="2"/>
      <c r="D181" s="358">
        <v>0</v>
      </c>
      <c r="E181" s="358">
        <v>0</v>
      </c>
      <c r="F181" s="358">
        <v>0</v>
      </c>
      <c r="G181" s="358">
        <v>0</v>
      </c>
      <c r="H181" s="358">
        <v>0</v>
      </c>
      <c r="I181" s="358">
        <v>0</v>
      </c>
      <c r="J181" s="358">
        <v>0</v>
      </c>
      <c r="K181" s="358">
        <v>0</v>
      </c>
      <c r="L181" s="358">
        <v>0</v>
      </c>
      <c r="M181" s="358">
        <v>0</v>
      </c>
      <c r="N181" s="358">
        <v>0</v>
      </c>
      <c r="O181" s="358">
        <v>0</v>
      </c>
      <c r="P181" s="358">
        <v>0</v>
      </c>
      <c r="Q181" s="252">
        <f t="shared" ref="Q181:Q190" si="37">SUM(D181:P181)</f>
        <v>0</v>
      </c>
      <c r="R181" s="243">
        <f>Q181-'5 YR Budget'!D181</f>
        <v>0</v>
      </c>
      <c r="T181" s="275"/>
    </row>
    <row r="182" spans="2:20" s="4" customFormat="1" ht="15" customHeight="1" x14ac:dyDescent="0.25">
      <c r="B182" s="23" t="str">
        <f>'Yearly Budget'!B184</f>
        <v>Janitorial Services</v>
      </c>
      <c r="C182" s="2"/>
      <c r="D182" s="358">
        <v>0</v>
      </c>
      <c r="E182" s="358">
        <v>0</v>
      </c>
      <c r="F182" s="358">
        <v>0</v>
      </c>
      <c r="G182" s="358">
        <v>0</v>
      </c>
      <c r="H182" s="358">
        <v>0</v>
      </c>
      <c r="I182" s="358">
        <v>0</v>
      </c>
      <c r="J182" s="358">
        <v>0</v>
      </c>
      <c r="K182" s="358">
        <v>0</v>
      </c>
      <c r="L182" s="358">
        <v>0</v>
      </c>
      <c r="M182" s="358">
        <v>0</v>
      </c>
      <c r="N182" s="358">
        <v>0</v>
      </c>
      <c r="O182" s="358">
        <v>0</v>
      </c>
      <c r="P182" s="358">
        <v>0</v>
      </c>
      <c r="Q182" s="252">
        <f t="shared" si="37"/>
        <v>0</v>
      </c>
      <c r="R182" s="243">
        <f>Q182-'5 YR Budget'!D182</f>
        <v>0</v>
      </c>
      <c r="T182" s="275"/>
    </row>
    <row r="183" spans="2:20" s="4" customFormat="1" ht="15" customHeight="1" x14ac:dyDescent="0.25">
      <c r="B183" s="23" t="str">
        <f>'Yearly Budget'!B185</f>
        <v>Building and Land Rent / Lease</v>
      </c>
      <c r="C183" s="2"/>
      <c r="D183" s="358">
        <v>0</v>
      </c>
      <c r="E183" s="358">
        <v>0</v>
      </c>
      <c r="F183" s="358">
        <v>0</v>
      </c>
      <c r="G183" s="358">
        <v>0</v>
      </c>
      <c r="H183" s="358">
        <v>0</v>
      </c>
      <c r="I183" s="358">
        <v>0</v>
      </c>
      <c r="J183" s="358">
        <v>0</v>
      </c>
      <c r="K183" s="358">
        <v>0</v>
      </c>
      <c r="L183" s="358">
        <v>0</v>
      </c>
      <c r="M183" s="358">
        <v>0</v>
      </c>
      <c r="N183" s="358">
        <v>0</v>
      </c>
      <c r="O183" s="358">
        <v>0</v>
      </c>
      <c r="P183" s="358">
        <v>0</v>
      </c>
      <c r="Q183" s="252">
        <f t="shared" si="37"/>
        <v>0</v>
      </c>
      <c r="R183" s="243">
        <f>Q183-'5 YR Budget'!D183</f>
        <v>0</v>
      </c>
      <c r="T183" s="275"/>
    </row>
    <row r="184" spans="2:20" s="4" customFormat="1" ht="15" customHeight="1" x14ac:dyDescent="0.25">
      <c r="B184" s="23" t="str">
        <f>'Yearly Budget'!B186</f>
        <v xml:space="preserve">Repairs &amp; Maintenance </v>
      </c>
      <c r="C184" s="2"/>
      <c r="D184" s="358">
        <v>0</v>
      </c>
      <c r="E184" s="358">
        <v>0</v>
      </c>
      <c r="F184" s="358">
        <v>0</v>
      </c>
      <c r="G184" s="358">
        <v>0</v>
      </c>
      <c r="H184" s="358">
        <v>0</v>
      </c>
      <c r="I184" s="358">
        <v>0</v>
      </c>
      <c r="J184" s="358">
        <v>0</v>
      </c>
      <c r="K184" s="358">
        <v>0</v>
      </c>
      <c r="L184" s="358">
        <v>0</v>
      </c>
      <c r="M184" s="358">
        <v>0</v>
      </c>
      <c r="N184" s="358">
        <v>0</v>
      </c>
      <c r="O184" s="358">
        <v>0</v>
      </c>
      <c r="P184" s="358">
        <v>0</v>
      </c>
      <c r="Q184" s="252">
        <f t="shared" si="37"/>
        <v>0</v>
      </c>
      <c r="R184" s="243">
        <f>Q184-'5 YR Budget'!D184</f>
        <v>0</v>
      </c>
      <c r="T184" s="275"/>
    </row>
    <row r="185" spans="2:20" s="4" customFormat="1" ht="15" customHeight="1" x14ac:dyDescent="0.25">
      <c r="B185" s="23" t="str">
        <f>'Yearly Budget'!B187</f>
        <v>Equipment / Furniture</v>
      </c>
      <c r="C185" s="2"/>
      <c r="D185" s="358">
        <v>0</v>
      </c>
      <c r="E185" s="358">
        <v>0</v>
      </c>
      <c r="F185" s="358">
        <v>0</v>
      </c>
      <c r="G185" s="358">
        <v>0</v>
      </c>
      <c r="H185" s="358">
        <v>0</v>
      </c>
      <c r="I185" s="358">
        <v>0</v>
      </c>
      <c r="J185" s="358">
        <v>0</v>
      </c>
      <c r="K185" s="358">
        <v>0</v>
      </c>
      <c r="L185" s="358">
        <v>0</v>
      </c>
      <c r="M185" s="358">
        <v>0</v>
      </c>
      <c r="N185" s="358">
        <v>0</v>
      </c>
      <c r="O185" s="358">
        <v>0</v>
      </c>
      <c r="P185" s="358">
        <v>0</v>
      </c>
      <c r="Q185" s="252">
        <f t="shared" si="37"/>
        <v>0</v>
      </c>
      <c r="R185" s="243">
        <f>Q185-'5 YR Budget'!D185</f>
        <v>0</v>
      </c>
      <c r="T185" s="275"/>
    </row>
    <row r="186" spans="2:20" s="4" customFormat="1" ht="15" customHeight="1" x14ac:dyDescent="0.25">
      <c r="B186" s="23" t="str">
        <f>'Yearly Budget'!B188</f>
        <v>Security Services</v>
      </c>
      <c r="C186" s="2"/>
      <c r="D186" s="358">
        <v>0</v>
      </c>
      <c r="E186" s="358">
        <v>0</v>
      </c>
      <c r="F186" s="358">
        <v>0</v>
      </c>
      <c r="G186" s="358">
        <v>0</v>
      </c>
      <c r="H186" s="358">
        <v>0</v>
      </c>
      <c r="I186" s="358">
        <v>0</v>
      </c>
      <c r="J186" s="358">
        <v>0</v>
      </c>
      <c r="K186" s="358">
        <v>0</v>
      </c>
      <c r="L186" s="358">
        <v>0</v>
      </c>
      <c r="M186" s="358">
        <v>0</v>
      </c>
      <c r="N186" s="358">
        <v>0</v>
      </c>
      <c r="O186" s="358">
        <v>0</v>
      </c>
      <c r="P186" s="358">
        <v>0</v>
      </c>
      <c r="Q186" s="252">
        <f t="shared" si="37"/>
        <v>0</v>
      </c>
      <c r="R186" s="243">
        <f>Q186-'5 YR Budget'!D186</f>
        <v>0</v>
      </c>
      <c r="T186" s="275"/>
    </row>
    <row r="187" spans="2:20" s="4" customFormat="1" ht="15" customHeight="1" x14ac:dyDescent="0.25">
      <c r="B187" s="23" t="str">
        <f>'Yearly Budget'!B189</f>
        <v>Utilities</v>
      </c>
      <c r="C187" s="2"/>
      <c r="D187" s="358">
        <v>0</v>
      </c>
      <c r="E187" s="358">
        <v>0</v>
      </c>
      <c r="F187" s="358">
        <v>0</v>
      </c>
      <c r="G187" s="358">
        <v>0</v>
      </c>
      <c r="H187" s="358">
        <v>0</v>
      </c>
      <c r="I187" s="358">
        <v>0</v>
      </c>
      <c r="J187" s="358">
        <v>0</v>
      </c>
      <c r="K187" s="358">
        <v>0</v>
      </c>
      <c r="L187" s="358">
        <v>0</v>
      </c>
      <c r="M187" s="358">
        <v>0</v>
      </c>
      <c r="N187" s="358">
        <v>0</v>
      </c>
      <c r="O187" s="358">
        <v>0</v>
      </c>
      <c r="P187" s="358">
        <v>0</v>
      </c>
      <c r="Q187" s="252">
        <f t="shared" si="37"/>
        <v>0</v>
      </c>
      <c r="R187" s="243">
        <f>Q187-'5 YR Budget'!D187</f>
        <v>0</v>
      </c>
      <c r="T187" s="275"/>
    </row>
    <row r="188" spans="2:20" s="4" customFormat="1" ht="15" customHeight="1" x14ac:dyDescent="0.25">
      <c r="B188" s="23" t="str">
        <f>'Yearly Budget'!B190</f>
        <v>Custom Facilities Operations #1</v>
      </c>
      <c r="C188" s="2"/>
      <c r="D188" s="358">
        <v>0</v>
      </c>
      <c r="E188" s="358">
        <v>0</v>
      </c>
      <c r="F188" s="358">
        <v>0</v>
      </c>
      <c r="G188" s="358">
        <v>0</v>
      </c>
      <c r="H188" s="358">
        <v>0</v>
      </c>
      <c r="I188" s="358">
        <v>0</v>
      </c>
      <c r="J188" s="358">
        <v>0</v>
      </c>
      <c r="K188" s="358">
        <v>0</v>
      </c>
      <c r="L188" s="358">
        <v>0</v>
      </c>
      <c r="M188" s="358">
        <v>0</v>
      </c>
      <c r="N188" s="358">
        <v>0</v>
      </c>
      <c r="O188" s="358">
        <v>0</v>
      </c>
      <c r="P188" s="358">
        <v>0</v>
      </c>
      <c r="Q188" s="252">
        <f t="shared" si="37"/>
        <v>0</v>
      </c>
      <c r="R188" s="243">
        <f>Q188-'5 YR Budget'!D188</f>
        <v>0</v>
      </c>
      <c r="T188" s="275"/>
    </row>
    <row r="189" spans="2:20" s="4" customFormat="1" ht="15" customHeight="1" x14ac:dyDescent="0.25">
      <c r="B189" s="23" t="str">
        <f>'Yearly Budget'!B191</f>
        <v>Custom Facilities Operations #2</v>
      </c>
      <c r="C189" s="2"/>
      <c r="D189" s="358">
        <v>0</v>
      </c>
      <c r="E189" s="358">
        <v>0</v>
      </c>
      <c r="F189" s="358">
        <v>0</v>
      </c>
      <c r="G189" s="358">
        <v>0</v>
      </c>
      <c r="H189" s="358">
        <v>0</v>
      </c>
      <c r="I189" s="358">
        <v>0</v>
      </c>
      <c r="J189" s="358">
        <v>0</v>
      </c>
      <c r="K189" s="358">
        <v>0</v>
      </c>
      <c r="L189" s="358">
        <v>0</v>
      </c>
      <c r="M189" s="358">
        <v>0</v>
      </c>
      <c r="N189" s="358">
        <v>0</v>
      </c>
      <c r="O189" s="358">
        <v>0</v>
      </c>
      <c r="P189" s="358">
        <v>0</v>
      </c>
      <c r="Q189" s="252">
        <f t="shared" si="37"/>
        <v>0</v>
      </c>
      <c r="R189" s="243">
        <f>Q189-'5 YR Budget'!D189</f>
        <v>0</v>
      </c>
      <c r="T189" s="275"/>
    </row>
    <row r="190" spans="2:20" s="4" customFormat="1" ht="15" customHeight="1" x14ac:dyDescent="0.25">
      <c r="B190" s="23" t="str">
        <f>'Yearly Budget'!B192</f>
        <v>Custom Facilities Operations #3</v>
      </c>
      <c r="C190" s="2"/>
      <c r="D190" s="358">
        <v>0</v>
      </c>
      <c r="E190" s="358">
        <v>0</v>
      </c>
      <c r="F190" s="358">
        <v>0</v>
      </c>
      <c r="G190" s="358">
        <v>0</v>
      </c>
      <c r="H190" s="358">
        <v>0</v>
      </c>
      <c r="I190" s="358">
        <v>0</v>
      </c>
      <c r="J190" s="358">
        <v>0</v>
      </c>
      <c r="K190" s="358">
        <v>0</v>
      </c>
      <c r="L190" s="358">
        <v>0</v>
      </c>
      <c r="M190" s="358">
        <v>0</v>
      </c>
      <c r="N190" s="358">
        <v>0</v>
      </c>
      <c r="O190" s="358">
        <v>0</v>
      </c>
      <c r="P190" s="358">
        <v>0</v>
      </c>
      <c r="Q190" s="252">
        <f t="shared" si="37"/>
        <v>0</v>
      </c>
      <c r="R190" s="243">
        <f>Q190-'5 YR Budget'!D190</f>
        <v>0</v>
      </c>
      <c r="T190" s="275"/>
    </row>
    <row r="191" spans="2:20" s="4" customFormat="1" ht="15" customHeight="1" thickBot="1" x14ac:dyDescent="0.3">
      <c r="B191" s="21" t="str">
        <f>'Yearly Budget'!B193</f>
        <v>TOTAL FACILITY OPERATION &amp; MAINTENANCE</v>
      </c>
      <c r="C191" s="2"/>
      <c r="D191" s="256">
        <f t="shared" ref="D191:I191" si="38">SUM(D181:D190)</f>
        <v>0</v>
      </c>
      <c r="E191" s="50">
        <f t="shared" si="38"/>
        <v>0</v>
      </c>
      <c r="F191" s="50">
        <f t="shared" si="38"/>
        <v>0</v>
      </c>
      <c r="G191" s="50">
        <f t="shared" si="38"/>
        <v>0</v>
      </c>
      <c r="H191" s="50">
        <f t="shared" si="38"/>
        <v>0</v>
      </c>
      <c r="I191" s="50">
        <f t="shared" si="38"/>
        <v>0</v>
      </c>
      <c r="J191" s="50">
        <f t="shared" ref="J191:P191" si="39">SUM(J181:J190)</f>
        <v>0</v>
      </c>
      <c r="K191" s="50">
        <f t="shared" si="39"/>
        <v>0</v>
      </c>
      <c r="L191" s="50">
        <f t="shared" si="39"/>
        <v>0</v>
      </c>
      <c r="M191" s="50">
        <f t="shared" si="39"/>
        <v>0</v>
      </c>
      <c r="N191" s="50">
        <f t="shared" si="39"/>
        <v>0</v>
      </c>
      <c r="O191" s="50">
        <f t="shared" si="39"/>
        <v>0</v>
      </c>
      <c r="P191" s="50">
        <f t="shared" si="39"/>
        <v>0</v>
      </c>
      <c r="Q191" s="255">
        <f>SUM(Q181:Q190)</f>
        <v>0</v>
      </c>
      <c r="R191" s="243">
        <f>Q191-'5 YR Budget'!D191</f>
        <v>0</v>
      </c>
      <c r="T191" s="275"/>
    </row>
    <row r="192" spans="2:20" s="4" customFormat="1" ht="6" customHeight="1" thickTop="1" x14ac:dyDescent="0.25">
      <c r="B192" s="21"/>
      <c r="C192" s="2"/>
      <c r="D192" s="44"/>
      <c r="E192" s="44"/>
      <c r="F192" s="44"/>
      <c r="G192" s="44"/>
      <c r="H192" s="44"/>
      <c r="I192" s="44"/>
      <c r="J192" s="44"/>
      <c r="K192" s="44"/>
      <c r="L192" s="44"/>
      <c r="M192" s="44"/>
      <c r="N192" s="44"/>
      <c r="O192" s="44"/>
      <c r="P192" s="44"/>
      <c r="Q192" s="44"/>
      <c r="R192" s="44"/>
      <c r="T192" s="275"/>
    </row>
    <row r="193" spans="2:20" s="4" customFormat="1" ht="15" customHeight="1" x14ac:dyDescent="0.25">
      <c r="B193" s="21" t="str">
        <f>'Yearly Budget'!B195</f>
        <v>RESERVES / CONTIGENCY</v>
      </c>
      <c r="C193" s="2"/>
      <c r="D193" s="358">
        <v>0</v>
      </c>
      <c r="E193" s="358">
        <v>0</v>
      </c>
      <c r="F193" s="358">
        <v>0</v>
      </c>
      <c r="G193" s="358">
        <v>0</v>
      </c>
      <c r="H193" s="358">
        <v>0</v>
      </c>
      <c r="I193" s="358">
        <v>0</v>
      </c>
      <c r="J193" s="358">
        <v>0</v>
      </c>
      <c r="K193" s="358">
        <v>0</v>
      </c>
      <c r="L193" s="358">
        <v>0</v>
      </c>
      <c r="M193" s="358">
        <v>0</v>
      </c>
      <c r="N193" s="358">
        <v>0</v>
      </c>
      <c r="O193" s="358">
        <v>0</v>
      </c>
      <c r="P193" s="358">
        <v>0</v>
      </c>
      <c r="Q193" s="252">
        <f>SUM(D193:P193)</f>
        <v>0</v>
      </c>
      <c r="R193" s="243">
        <f>Q193-'5 YR Budget'!D193</f>
        <v>0</v>
      </c>
      <c r="T193" s="275"/>
    </row>
    <row r="194" spans="2:20" s="4" customFormat="1" ht="6" customHeight="1" x14ac:dyDescent="0.25">
      <c r="B194" s="21"/>
      <c r="C194" s="2"/>
      <c r="D194" s="258"/>
      <c r="E194" s="258"/>
      <c r="F194" s="258"/>
      <c r="G194" s="258"/>
      <c r="H194" s="258"/>
      <c r="I194" s="258"/>
      <c r="J194" s="258"/>
      <c r="K194" s="258"/>
      <c r="L194" s="258"/>
      <c r="M194" s="258"/>
      <c r="N194" s="258"/>
      <c r="O194" s="258"/>
      <c r="P194" s="258"/>
      <c r="Q194" s="258"/>
      <c r="R194" s="259"/>
      <c r="T194" s="275"/>
    </row>
    <row r="195" spans="2:20" s="4" customFormat="1" ht="15" customHeight="1" x14ac:dyDescent="0.25">
      <c r="B195" s="21" t="str">
        <f>'Yearly Budget'!B197</f>
        <v>TOTAL EXPENSES</v>
      </c>
      <c r="C195" s="2"/>
      <c r="D195" s="260">
        <f t="shared" ref="D195:P195" si="40">SUM(D139+D153+D178+D191+D193)</f>
        <v>0</v>
      </c>
      <c r="E195" s="51">
        <f t="shared" si="40"/>
        <v>0</v>
      </c>
      <c r="F195" s="51">
        <f t="shared" si="40"/>
        <v>0</v>
      </c>
      <c r="G195" s="51">
        <f t="shared" si="40"/>
        <v>0</v>
      </c>
      <c r="H195" s="51">
        <f t="shared" si="40"/>
        <v>0</v>
      </c>
      <c r="I195" s="51">
        <f t="shared" si="40"/>
        <v>0</v>
      </c>
      <c r="J195" s="51">
        <f t="shared" si="40"/>
        <v>0</v>
      </c>
      <c r="K195" s="51">
        <f t="shared" si="40"/>
        <v>0</v>
      </c>
      <c r="L195" s="51">
        <f t="shared" si="40"/>
        <v>0</v>
      </c>
      <c r="M195" s="51">
        <f t="shared" si="40"/>
        <v>0</v>
      </c>
      <c r="N195" s="51">
        <f t="shared" si="40"/>
        <v>0</v>
      </c>
      <c r="O195" s="51">
        <f t="shared" si="40"/>
        <v>0</v>
      </c>
      <c r="P195" s="51">
        <f t="shared" si="40"/>
        <v>0</v>
      </c>
      <c r="Q195" s="51">
        <f>SUM(Q139+Q153+Q178+Q191+Q193)</f>
        <v>0</v>
      </c>
      <c r="R195" s="243">
        <f>Q195-'5 YR Budget'!D195</f>
        <v>0</v>
      </c>
      <c r="T195" s="275"/>
    </row>
    <row r="196" spans="2:20" s="4" customFormat="1" ht="15" customHeight="1" thickBot="1" x14ac:dyDescent="0.3">
      <c r="B196" s="21" t="str">
        <f>'Yearly Budget'!B198</f>
        <v>NET OPERATING INCOME (before Depreciation)</v>
      </c>
      <c r="C196" s="40"/>
      <c r="D196" s="256">
        <f t="shared" ref="D196:Q196" si="41">D89-D195</f>
        <v>0</v>
      </c>
      <c r="E196" s="50">
        <f t="shared" si="41"/>
        <v>0</v>
      </c>
      <c r="F196" s="50">
        <f t="shared" si="41"/>
        <v>0</v>
      </c>
      <c r="G196" s="50">
        <f t="shared" si="41"/>
        <v>0</v>
      </c>
      <c r="H196" s="50">
        <f t="shared" si="41"/>
        <v>0</v>
      </c>
      <c r="I196" s="50">
        <f t="shared" si="41"/>
        <v>0</v>
      </c>
      <c r="J196" s="50">
        <f t="shared" si="41"/>
        <v>0</v>
      </c>
      <c r="K196" s="50">
        <f t="shared" si="41"/>
        <v>0</v>
      </c>
      <c r="L196" s="50">
        <f t="shared" si="41"/>
        <v>0</v>
      </c>
      <c r="M196" s="50">
        <f t="shared" si="41"/>
        <v>0</v>
      </c>
      <c r="N196" s="50">
        <f t="shared" si="41"/>
        <v>0</v>
      </c>
      <c r="O196" s="50">
        <f t="shared" si="41"/>
        <v>0</v>
      </c>
      <c r="P196" s="50">
        <f t="shared" si="41"/>
        <v>0</v>
      </c>
      <c r="Q196" s="50">
        <f t="shared" si="41"/>
        <v>0</v>
      </c>
      <c r="R196" s="243">
        <f>Q196-'5 YR Budget'!D196</f>
        <v>0</v>
      </c>
      <c r="T196" s="275"/>
    </row>
    <row r="197" spans="2:20" s="4" customFormat="1" ht="6" customHeight="1" thickTop="1" x14ac:dyDescent="0.25">
      <c r="B197" s="21"/>
      <c r="C197" s="2"/>
      <c r="D197" s="44"/>
      <c r="E197" s="44"/>
      <c r="F197" s="44"/>
      <c r="G197" s="44"/>
      <c r="H197" s="44"/>
      <c r="I197" s="44"/>
      <c r="J197" s="44"/>
      <c r="K197" s="44"/>
      <c r="L197" s="44"/>
      <c r="M197" s="44"/>
      <c r="N197" s="44"/>
      <c r="O197" s="44"/>
      <c r="P197" s="44"/>
      <c r="Q197" s="44"/>
      <c r="R197" s="44"/>
      <c r="T197" s="275"/>
    </row>
    <row r="198" spans="2:20" s="4" customFormat="1" ht="15" customHeight="1" x14ac:dyDescent="0.25">
      <c r="B198" s="21" t="str">
        <f>'Yearly Budget'!B200</f>
        <v>DEPRECIATION &amp; AMORTIZATION</v>
      </c>
      <c r="C198" s="2"/>
      <c r="D198" s="358">
        <v>0</v>
      </c>
      <c r="E198" s="358">
        <v>0</v>
      </c>
      <c r="F198" s="358">
        <v>0</v>
      </c>
      <c r="G198" s="358">
        <v>0</v>
      </c>
      <c r="H198" s="358">
        <v>0</v>
      </c>
      <c r="I198" s="358">
        <v>0</v>
      </c>
      <c r="J198" s="358">
        <v>0</v>
      </c>
      <c r="K198" s="358">
        <v>0</v>
      </c>
      <c r="L198" s="358">
        <v>0</v>
      </c>
      <c r="M198" s="358">
        <v>0</v>
      </c>
      <c r="N198" s="358">
        <v>0</v>
      </c>
      <c r="O198" s="358">
        <v>0</v>
      </c>
      <c r="P198" s="358">
        <v>0</v>
      </c>
      <c r="Q198" s="252">
        <f>SUM(D198:P198)</f>
        <v>0</v>
      </c>
      <c r="R198" s="243">
        <f>Q198-'5 YR Budget'!D198</f>
        <v>0</v>
      </c>
      <c r="T198" s="275"/>
    </row>
    <row r="199" spans="2:20" s="4" customFormat="1" ht="6" customHeight="1" x14ac:dyDescent="0.25">
      <c r="B199" s="21"/>
      <c r="C199" s="2"/>
      <c r="D199" s="44"/>
      <c r="E199" s="44"/>
      <c r="F199" s="44"/>
      <c r="G199" s="44"/>
      <c r="H199" s="44"/>
      <c r="I199" s="44"/>
      <c r="J199" s="44"/>
      <c r="K199" s="44"/>
      <c r="L199" s="44"/>
      <c r="M199" s="44"/>
      <c r="N199" s="44"/>
      <c r="O199" s="44"/>
      <c r="P199" s="44"/>
      <c r="Q199" s="44"/>
      <c r="R199" s="44"/>
      <c r="T199" s="275"/>
    </row>
    <row r="200" spans="2:20" s="39" customFormat="1" ht="15" customHeight="1" thickBot="1" x14ac:dyDescent="0.3">
      <c r="B200" s="21" t="str">
        <f>'Yearly Budget'!B202</f>
        <v>NET OPERATING INCOME (including Depreciation)</v>
      </c>
      <c r="C200" s="11"/>
      <c r="D200" s="262">
        <f t="shared" ref="D200:Q200" si="42">D196-D198</f>
        <v>0</v>
      </c>
      <c r="E200" s="261">
        <f t="shared" si="42"/>
        <v>0</v>
      </c>
      <c r="F200" s="261">
        <f t="shared" si="42"/>
        <v>0</v>
      </c>
      <c r="G200" s="261">
        <f t="shared" si="42"/>
        <v>0</v>
      </c>
      <c r="H200" s="261">
        <f t="shared" si="42"/>
        <v>0</v>
      </c>
      <c r="I200" s="261">
        <f t="shared" si="42"/>
        <v>0</v>
      </c>
      <c r="J200" s="261">
        <f t="shared" si="42"/>
        <v>0</v>
      </c>
      <c r="K200" s="261">
        <f t="shared" si="42"/>
        <v>0</v>
      </c>
      <c r="L200" s="261">
        <f t="shared" si="42"/>
        <v>0</v>
      </c>
      <c r="M200" s="261">
        <f t="shared" si="42"/>
        <v>0</v>
      </c>
      <c r="N200" s="261">
        <f t="shared" si="42"/>
        <v>0</v>
      </c>
      <c r="O200" s="261">
        <f t="shared" si="42"/>
        <v>0</v>
      </c>
      <c r="P200" s="261">
        <f t="shared" si="42"/>
        <v>0</v>
      </c>
      <c r="Q200" s="261">
        <f t="shared" si="42"/>
        <v>0</v>
      </c>
      <c r="R200" s="243">
        <f>Q200-'5 YR Budget'!D200</f>
        <v>0</v>
      </c>
      <c r="T200" s="275"/>
    </row>
    <row r="201" spans="2:20" s="4" customFormat="1" ht="15" customHeight="1" thickTop="1" x14ac:dyDescent="0.25">
      <c r="B201" s="21"/>
      <c r="C201" s="2"/>
      <c r="D201" s="1"/>
      <c r="E201" s="1"/>
      <c r="F201" s="1"/>
      <c r="G201" s="1"/>
      <c r="H201" s="1"/>
      <c r="I201" s="1"/>
      <c r="J201" s="1"/>
      <c r="K201" s="1"/>
      <c r="L201" s="1"/>
      <c r="T201" s="115"/>
    </row>
  </sheetData>
  <sheetProtection password="CE28" sheet="1" objects="1" scenarios="1" formatColumns="0" formatRows="0"/>
  <mergeCells count="2">
    <mergeCell ref="D5:T5"/>
    <mergeCell ref="D6:T6"/>
  </mergeCells>
  <conditionalFormatting sqref="D179 D93:D99 D103:D110 D114:D118 D124:D136 D142:D152 D181:D190 D156:D177 D193:D194 D198">
    <cfRule type="expression" dxfId="43" priority="44">
      <formula>#REF!=3</formula>
    </cfRule>
  </conditionalFormatting>
  <conditionalFormatting sqref="E179:I179 E93:I99 E103:I110 E114:I118 E124:I136 E142:I152 E181:I190 E156:I177 E193:I194 E198:I198">
    <cfRule type="expression" dxfId="42" priority="43">
      <formula>#REF!=3</formula>
    </cfRule>
  </conditionalFormatting>
  <conditionalFormatting sqref="J179:P179 J93:P99 J103:P110 J114:P118 J124:P136 J142:P152 J156:P177 J181:P190 J193:P194 J198:P198">
    <cfRule type="expression" dxfId="41" priority="42">
      <formula>#REF!=3</formula>
    </cfRule>
  </conditionalFormatting>
  <conditionalFormatting sqref="Q179:R179 Q93:Q99 Q103:Q110 Q114:Q118 Q124:Q136 Q142:Q152 Q181:Q190 Q194:R194 Q198 Q156:Q177 Q193">
    <cfRule type="expression" dxfId="40" priority="41">
      <formula>#REF!=3</formula>
    </cfRule>
  </conditionalFormatting>
  <conditionalFormatting sqref="D12 J12">
    <cfRule type="expression" dxfId="39" priority="40">
      <formula>#REF!=3</formula>
    </cfRule>
  </conditionalFormatting>
  <conditionalFormatting sqref="E12:I12 K12:P12">
    <cfRule type="expression" dxfId="38" priority="39">
      <formula>#REF!=3</formula>
    </cfRule>
  </conditionalFormatting>
  <conditionalFormatting sqref="D20:D22">
    <cfRule type="expression" dxfId="37" priority="38">
      <formula>#REF!=3</formula>
    </cfRule>
  </conditionalFormatting>
  <conditionalFormatting sqref="D26:D28">
    <cfRule type="expression" dxfId="36" priority="37">
      <formula>#REF!=3</formula>
    </cfRule>
  </conditionalFormatting>
  <conditionalFormatting sqref="D32:D34">
    <cfRule type="expression" dxfId="35" priority="36">
      <formula>#REF!=3</formula>
    </cfRule>
  </conditionalFormatting>
  <conditionalFormatting sqref="D38:D43">
    <cfRule type="expression" dxfId="34" priority="35">
      <formula>#REF!=3</formula>
    </cfRule>
  </conditionalFormatting>
  <conditionalFormatting sqref="D47:D52">
    <cfRule type="expression" dxfId="33" priority="34">
      <formula>#REF!=3</formula>
    </cfRule>
  </conditionalFormatting>
  <conditionalFormatting sqref="D58:D66">
    <cfRule type="expression" dxfId="32" priority="33">
      <formula>#REF!=3</formula>
    </cfRule>
  </conditionalFormatting>
  <conditionalFormatting sqref="D68">
    <cfRule type="expression" dxfId="31" priority="32">
      <formula>#REF!=3</formula>
    </cfRule>
  </conditionalFormatting>
  <conditionalFormatting sqref="D72:D73">
    <cfRule type="expression" dxfId="30" priority="31">
      <formula>#REF!=3</formula>
    </cfRule>
  </conditionalFormatting>
  <conditionalFormatting sqref="D77:D80">
    <cfRule type="expression" dxfId="29" priority="30">
      <formula>#REF!=3</formula>
    </cfRule>
  </conditionalFormatting>
  <conditionalFormatting sqref="D84">
    <cfRule type="expression" dxfId="28" priority="29">
      <formula>#REF!=3</formula>
    </cfRule>
  </conditionalFormatting>
  <conditionalFormatting sqref="D85">
    <cfRule type="expression" dxfId="27" priority="28">
      <formula>#REF!=3</formula>
    </cfRule>
  </conditionalFormatting>
  <conditionalFormatting sqref="D86">
    <cfRule type="expression" dxfId="26" priority="27">
      <formula>#REF!=3</formula>
    </cfRule>
  </conditionalFormatting>
  <conditionalFormatting sqref="D54">
    <cfRule type="expression" dxfId="25" priority="26">
      <formula>#REF!=3</formula>
    </cfRule>
  </conditionalFormatting>
  <conditionalFormatting sqref="E20:P22">
    <cfRule type="expression" dxfId="24" priority="25">
      <formula>#REF!=3</formula>
    </cfRule>
  </conditionalFormatting>
  <conditionalFormatting sqref="E26:P28">
    <cfRule type="expression" dxfId="23" priority="24">
      <formula>#REF!=3</formula>
    </cfRule>
  </conditionalFormatting>
  <conditionalFormatting sqref="E32:P34">
    <cfRule type="expression" dxfId="22" priority="23">
      <formula>#REF!=3</formula>
    </cfRule>
  </conditionalFormatting>
  <conditionalFormatting sqref="E38:P43">
    <cfRule type="expression" dxfId="21" priority="22">
      <formula>#REF!=3</formula>
    </cfRule>
  </conditionalFormatting>
  <conditionalFormatting sqref="E47:P52">
    <cfRule type="expression" dxfId="20" priority="21">
      <formula>#REF!=3</formula>
    </cfRule>
  </conditionalFormatting>
  <conditionalFormatting sqref="E58:P66">
    <cfRule type="expression" dxfId="19" priority="20">
      <formula>#REF!=3</formula>
    </cfRule>
  </conditionalFormatting>
  <conditionalFormatting sqref="E68:P68">
    <cfRule type="expression" dxfId="18" priority="19">
      <formula>#REF!=3</formula>
    </cfRule>
  </conditionalFormatting>
  <conditionalFormatting sqref="E72:P73">
    <cfRule type="expression" dxfId="17" priority="18">
      <formula>#REF!=3</formula>
    </cfRule>
  </conditionalFormatting>
  <conditionalFormatting sqref="E77:P80">
    <cfRule type="expression" dxfId="16" priority="17">
      <formula>#REF!=3</formula>
    </cfRule>
  </conditionalFormatting>
  <conditionalFormatting sqref="E84:P84">
    <cfRule type="expression" dxfId="15" priority="16">
      <formula>#REF!=3</formula>
    </cfRule>
  </conditionalFormatting>
  <conditionalFormatting sqref="E85:P85">
    <cfRule type="expression" dxfId="14" priority="15">
      <formula>#REF!=3</formula>
    </cfRule>
  </conditionalFormatting>
  <conditionalFormatting sqref="E86:P86">
    <cfRule type="expression" dxfId="13" priority="14">
      <formula>#REF!=3</formula>
    </cfRule>
  </conditionalFormatting>
  <conditionalFormatting sqref="E54:P54">
    <cfRule type="expression" dxfId="12" priority="13">
      <formula>#REF!=3</formula>
    </cfRule>
  </conditionalFormatting>
  <conditionalFormatting sqref="Q20:Q22">
    <cfRule type="expression" dxfId="11" priority="12">
      <formula>#REF!=3</formula>
    </cfRule>
  </conditionalFormatting>
  <conditionalFormatting sqref="Q26:Q28">
    <cfRule type="expression" dxfId="10" priority="11">
      <formula>#REF!=3</formula>
    </cfRule>
  </conditionalFormatting>
  <conditionalFormatting sqref="Q32:Q34">
    <cfRule type="expression" dxfId="9" priority="10">
      <formula>#REF!=3</formula>
    </cfRule>
  </conditionalFormatting>
  <conditionalFormatting sqref="Q38:Q43">
    <cfRule type="expression" dxfId="8" priority="9">
      <formula>#REF!=3</formula>
    </cfRule>
  </conditionalFormatting>
  <conditionalFormatting sqref="Q47:Q52">
    <cfRule type="expression" dxfId="7" priority="8">
      <formula>#REF!=3</formula>
    </cfRule>
  </conditionalFormatting>
  <conditionalFormatting sqref="Q54">
    <cfRule type="expression" dxfId="6" priority="7">
      <formula>#REF!=3</formula>
    </cfRule>
  </conditionalFormatting>
  <conditionalFormatting sqref="Q58:Q66">
    <cfRule type="expression" dxfId="5" priority="6">
      <formula>#REF!=3</formula>
    </cfRule>
  </conditionalFormatting>
  <conditionalFormatting sqref="Q68">
    <cfRule type="expression" dxfId="4" priority="5">
      <formula>#REF!=3</formula>
    </cfRule>
  </conditionalFormatting>
  <conditionalFormatting sqref="Q72:Q73">
    <cfRule type="expression" dxfId="3" priority="4">
      <formula>#REF!=3</formula>
    </cfRule>
  </conditionalFormatting>
  <conditionalFormatting sqref="Q77:Q80">
    <cfRule type="expression" dxfId="2" priority="3">
      <formula>#REF!=3</formula>
    </cfRule>
  </conditionalFormatting>
  <conditionalFormatting sqref="Q84:Q86">
    <cfRule type="expression" dxfId="1" priority="2">
      <formula>#REF!=3</formula>
    </cfRule>
  </conditionalFormatting>
  <conditionalFormatting sqref="D13">
    <cfRule type="expression" dxfId="0" priority="1">
      <formula>#REF!=3</formula>
    </cfRule>
  </conditionalFormatting>
  <printOptions horizontalCentered="1"/>
  <pageMargins left="0.25" right="0.25" top="0.25" bottom="0.25" header="0.5" footer="0.5"/>
  <pageSetup scale="45" orientation="landscape" r:id="rId1"/>
  <headerFooter alignWithMargins="0"/>
  <rowBreaks count="2" manualBreakCount="2">
    <brk id="90" min="1" max="26" man="1"/>
    <brk id="154" min="1" max="26"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00"/>
  </sheetPr>
  <dimension ref="B2:AY202"/>
  <sheetViews>
    <sheetView view="pageBreakPreview" zoomScale="75" zoomScaleNormal="80" zoomScaleSheetLayoutView="75" workbookViewId="0">
      <pane xSplit="2" ySplit="16" topLeftCell="J173" activePane="bottomRight" state="frozen"/>
      <selection activeCell="A14" sqref="A14:XFD14"/>
      <selection pane="topRight" activeCell="A14" sqref="A14:XFD14"/>
      <selection pane="bottomLeft" activeCell="A14" sqref="A14:XFD14"/>
      <selection pane="bottomRight" activeCell="A14" sqref="A14:XFD14"/>
    </sheetView>
  </sheetViews>
  <sheetFormatPr defaultColWidth="9.140625" defaultRowHeight="15" customHeight="1" x14ac:dyDescent="0.25"/>
  <cols>
    <col min="1" max="1" width="2.7109375" style="1" customWidth="1"/>
    <col min="2" max="2" width="58.5703125" style="1" customWidth="1"/>
    <col min="3" max="3" width="2.7109375" style="2" customWidth="1"/>
    <col min="4" max="15" width="12.7109375" style="2" customWidth="1"/>
    <col min="16" max="16" width="40.7109375" style="2" customWidth="1"/>
    <col min="17" max="23" width="14.7109375" style="2" customWidth="1"/>
    <col min="24" max="32" width="9.140625" style="1" customWidth="1"/>
    <col min="33" max="37" width="9.7109375" style="4" customWidth="1"/>
    <col min="38" max="40" width="9.5703125" style="4" customWidth="1"/>
    <col min="41" max="50" width="9.140625" style="4" customWidth="1"/>
    <col min="51" max="51" width="9.85546875" style="4" bestFit="1" customWidth="1"/>
    <col min="52" max="53" width="9.85546875" style="1" bestFit="1" customWidth="1"/>
    <col min="54" max="55" width="11.5703125" style="1" bestFit="1" customWidth="1"/>
    <col min="56" max="16384" width="9.140625" style="1"/>
  </cols>
  <sheetData>
    <row r="2" spans="2:51" ht="15" hidden="1" customHeight="1" x14ac:dyDescent="0.25">
      <c r="AJ2" s="1"/>
      <c r="AK2" s="1"/>
      <c r="AL2" s="1"/>
      <c r="AM2" s="1"/>
      <c r="AN2" s="1"/>
      <c r="AO2" s="1"/>
      <c r="AP2" s="1"/>
      <c r="AQ2" s="1"/>
      <c r="AR2" s="1"/>
      <c r="AS2" s="1"/>
      <c r="AT2" s="1"/>
      <c r="AU2" s="1"/>
      <c r="AV2" s="1"/>
      <c r="AW2" s="1"/>
      <c r="AX2" s="1"/>
      <c r="AY2" s="1"/>
    </row>
    <row r="3" spans="2:51" ht="15" hidden="1" customHeight="1" x14ac:dyDescent="0.25">
      <c r="AJ3" s="1"/>
      <c r="AK3" s="1"/>
      <c r="AL3" s="1"/>
      <c r="AM3" s="1"/>
      <c r="AN3" s="1"/>
      <c r="AO3" s="1"/>
      <c r="AP3" s="1"/>
      <c r="AQ3" s="1"/>
      <c r="AR3" s="1"/>
      <c r="AS3" s="1"/>
      <c r="AT3" s="1"/>
      <c r="AU3" s="1"/>
      <c r="AV3" s="1"/>
      <c r="AW3" s="1"/>
      <c r="AX3" s="1"/>
      <c r="AY3" s="1"/>
    </row>
    <row r="4" spans="2:51" ht="9.75" customHeight="1" x14ac:dyDescent="0.25">
      <c r="C4" s="1"/>
      <c r="AJ4" s="1"/>
      <c r="AK4" s="1"/>
      <c r="AL4" s="1"/>
      <c r="AM4" s="1"/>
      <c r="AN4" s="1"/>
      <c r="AO4" s="1"/>
      <c r="AP4" s="1"/>
      <c r="AQ4" s="1"/>
      <c r="AR4" s="1"/>
      <c r="AS4" s="1"/>
      <c r="AT4" s="1"/>
      <c r="AU4" s="1"/>
      <c r="AV4" s="1"/>
      <c r="AW4" s="1"/>
      <c r="AX4" s="1"/>
      <c r="AY4" s="1"/>
    </row>
    <row r="5" spans="2:51" ht="23.25" x14ac:dyDescent="0.25">
      <c r="B5" s="444" t="str">
        <f>Z_SchoolName</f>
        <v>Enter School Name Here</v>
      </c>
      <c r="C5" s="444"/>
      <c r="D5" s="444"/>
      <c r="E5" s="444"/>
      <c r="F5" s="444"/>
      <c r="G5" s="444"/>
      <c r="H5" s="444"/>
      <c r="I5" s="444"/>
      <c r="J5" s="444"/>
      <c r="K5" s="444"/>
      <c r="L5" s="444"/>
      <c r="M5" s="444"/>
      <c r="N5" s="444"/>
      <c r="O5" s="444"/>
      <c r="P5" s="444"/>
      <c r="Q5" s="444" t="str">
        <f>Z_SchoolName</f>
        <v>Enter School Name Here</v>
      </c>
      <c r="R5" s="444"/>
      <c r="S5" s="444"/>
      <c r="T5" s="444"/>
      <c r="U5" s="444"/>
      <c r="V5" s="444"/>
      <c r="W5" s="444"/>
      <c r="AJ5" s="1"/>
      <c r="AK5" s="1"/>
      <c r="AL5" s="1"/>
      <c r="AM5" s="1"/>
      <c r="AN5" s="1"/>
      <c r="AO5" s="1"/>
      <c r="AP5" s="1"/>
      <c r="AQ5" s="1"/>
      <c r="AR5" s="1"/>
      <c r="AS5" s="1"/>
      <c r="AT5" s="1"/>
      <c r="AU5" s="1"/>
      <c r="AV5" s="1"/>
      <c r="AW5" s="1"/>
      <c r="AX5" s="1"/>
      <c r="AY5" s="1"/>
    </row>
    <row r="6" spans="2:51" ht="21" x14ac:dyDescent="0.25">
      <c r="B6" s="445" t="s">
        <v>110</v>
      </c>
      <c r="C6" s="445"/>
      <c r="D6" s="445"/>
      <c r="E6" s="445"/>
      <c r="F6" s="445"/>
      <c r="G6" s="445"/>
      <c r="H6" s="445"/>
      <c r="I6" s="445"/>
      <c r="J6" s="445"/>
      <c r="K6" s="445"/>
      <c r="L6" s="445"/>
      <c r="M6" s="445"/>
      <c r="N6" s="445"/>
      <c r="O6" s="445"/>
      <c r="P6" s="445"/>
      <c r="Q6" s="445" t="s">
        <v>110</v>
      </c>
      <c r="R6" s="445"/>
      <c r="S6" s="445"/>
      <c r="T6" s="445"/>
      <c r="U6" s="445"/>
      <c r="V6" s="445"/>
      <c r="W6" s="445"/>
      <c r="AJ6" s="1"/>
      <c r="AK6" s="1"/>
      <c r="AL6" s="1"/>
      <c r="AM6" s="1"/>
      <c r="AN6" s="1"/>
      <c r="AO6" s="1"/>
      <c r="AP6" s="1"/>
      <c r="AQ6" s="1"/>
      <c r="AR6" s="1"/>
      <c r="AS6" s="1"/>
      <c r="AT6" s="1"/>
      <c r="AU6" s="1"/>
      <c r="AV6" s="1"/>
      <c r="AW6" s="1"/>
      <c r="AX6" s="1"/>
      <c r="AY6" s="1"/>
    </row>
    <row r="7" spans="2:51" s="4" customFormat="1" ht="15" customHeight="1" x14ac:dyDescent="0.25">
      <c r="B7" s="5"/>
      <c r="C7" s="2"/>
      <c r="D7" s="7"/>
      <c r="E7" s="7"/>
      <c r="F7" s="7"/>
      <c r="G7" s="7"/>
      <c r="H7" s="7"/>
      <c r="I7" s="7"/>
      <c r="J7" s="7"/>
      <c r="K7" s="7"/>
      <c r="L7" s="7"/>
      <c r="M7" s="7"/>
      <c r="N7" s="7"/>
      <c r="O7" s="7"/>
      <c r="P7" s="7"/>
      <c r="Q7" s="7"/>
      <c r="R7" s="7"/>
      <c r="S7" s="7"/>
      <c r="T7" s="7"/>
      <c r="U7" s="7"/>
      <c r="V7" s="7"/>
      <c r="W7" s="7"/>
      <c r="X7" s="1"/>
      <c r="Y7" s="1"/>
      <c r="Z7" s="1"/>
      <c r="AA7" s="1"/>
      <c r="AB7" s="1"/>
      <c r="AC7" s="1"/>
      <c r="AD7" s="1"/>
      <c r="AE7" s="1"/>
      <c r="AF7" s="1"/>
    </row>
    <row r="8" spans="2:51" s="4" customFormat="1" ht="15" customHeight="1" x14ac:dyDescent="0.25">
      <c r="B8" s="58" t="str">
        <f>'Yearly Budget'!B8</f>
        <v>SUMMARY</v>
      </c>
      <c r="C8" s="8"/>
      <c r="D8" s="7"/>
      <c r="E8" s="7"/>
      <c r="F8" s="7"/>
      <c r="G8" s="7"/>
      <c r="H8" s="7"/>
      <c r="I8" s="7"/>
      <c r="J8" s="7"/>
      <c r="K8" s="7"/>
      <c r="L8" s="7"/>
      <c r="M8" s="7"/>
      <c r="N8" s="7"/>
      <c r="O8" s="7"/>
      <c r="P8" s="7"/>
      <c r="Q8" s="7"/>
      <c r="R8" s="7"/>
      <c r="S8" s="7"/>
      <c r="T8" s="7"/>
      <c r="U8" s="7"/>
      <c r="V8" s="7"/>
      <c r="W8" s="7"/>
      <c r="X8" s="2"/>
      <c r="Y8" s="2"/>
      <c r="Z8" s="2"/>
      <c r="AA8" s="2"/>
      <c r="AB8" s="2"/>
      <c r="AC8" s="2"/>
      <c r="AD8" s="2"/>
      <c r="AE8" s="2"/>
      <c r="AF8" s="2"/>
      <c r="AG8" s="9"/>
      <c r="AH8" s="9"/>
      <c r="AI8" s="9"/>
    </row>
    <row r="9" spans="2:51" s="4" customFormat="1" ht="15" customHeight="1" x14ac:dyDescent="0.25">
      <c r="B9" s="10" t="str">
        <f>'Yearly Budget'!B9</f>
        <v>Total Revenue</v>
      </c>
      <c r="C9" s="11"/>
      <c r="D9" s="46">
        <f>D89</f>
        <v>0</v>
      </c>
      <c r="E9" s="46">
        <f t="shared" ref="E9:M9" si="0">E89</f>
        <v>0</v>
      </c>
      <c r="F9" s="46">
        <f t="shared" si="0"/>
        <v>0</v>
      </c>
      <c r="G9" s="46">
        <f t="shared" si="0"/>
        <v>0</v>
      </c>
      <c r="H9" s="46">
        <f t="shared" si="0"/>
        <v>0</v>
      </c>
      <c r="I9" s="46">
        <f t="shared" si="0"/>
        <v>0</v>
      </c>
      <c r="J9" s="46">
        <f t="shared" si="0"/>
        <v>0</v>
      </c>
      <c r="K9" s="46">
        <f t="shared" si="0"/>
        <v>0</v>
      </c>
      <c r="L9" s="46">
        <f t="shared" si="0"/>
        <v>0</v>
      </c>
      <c r="M9" s="46">
        <f t="shared" si="0"/>
        <v>0</v>
      </c>
      <c r="N9" s="46">
        <f>N89</f>
        <v>0</v>
      </c>
      <c r="O9" s="46">
        <f>O89</f>
        <v>0</v>
      </c>
      <c r="P9" s="196" t="s">
        <v>114</v>
      </c>
      <c r="Q9" s="46">
        <f t="shared" ref="Q9:V9" si="1">Q89</f>
        <v>0</v>
      </c>
      <c r="R9" s="46">
        <f t="shared" si="1"/>
        <v>0</v>
      </c>
      <c r="S9" s="46">
        <f>Q9-R9</f>
        <v>0</v>
      </c>
      <c r="T9" s="46">
        <f t="shared" si="1"/>
        <v>0</v>
      </c>
      <c r="U9" s="46">
        <f>Q9-T9</f>
        <v>0</v>
      </c>
      <c r="V9" s="46">
        <f t="shared" si="1"/>
        <v>0</v>
      </c>
      <c r="W9" s="46">
        <f>Q9-V9</f>
        <v>0</v>
      </c>
      <c r="X9" s="1"/>
      <c r="Y9" s="1"/>
      <c r="Z9" s="1"/>
      <c r="AA9" s="1"/>
      <c r="AB9" s="1"/>
      <c r="AC9" s="1"/>
      <c r="AD9" s="1"/>
      <c r="AE9" s="1"/>
      <c r="AF9" s="1"/>
      <c r="AG9" s="9"/>
      <c r="AH9" s="9"/>
      <c r="AI9" s="9"/>
    </row>
    <row r="10" spans="2:51" s="4" customFormat="1" ht="15" customHeight="1" x14ac:dyDescent="0.25">
      <c r="B10" s="10" t="str">
        <f>'Yearly Budget'!B10</f>
        <v>Total Expenses</v>
      </c>
      <c r="C10" s="11"/>
      <c r="D10" s="46">
        <f>D195</f>
        <v>0</v>
      </c>
      <c r="E10" s="46">
        <f t="shared" ref="E10:M10" si="2">E195</f>
        <v>0</v>
      </c>
      <c r="F10" s="46">
        <f t="shared" si="2"/>
        <v>0</v>
      </c>
      <c r="G10" s="46">
        <f t="shared" si="2"/>
        <v>0</v>
      </c>
      <c r="H10" s="46">
        <f t="shared" si="2"/>
        <v>0</v>
      </c>
      <c r="I10" s="46">
        <f t="shared" si="2"/>
        <v>0</v>
      </c>
      <c r="J10" s="46">
        <f t="shared" si="2"/>
        <v>0</v>
      </c>
      <c r="K10" s="46">
        <f t="shared" si="2"/>
        <v>0</v>
      </c>
      <c r="L10" s="46">
        <f t="shared" si="2"/>
        <v>0</v>
      </c>
      <c r="M10" s="46">
        <f t="shared" si="2"/>
        <v>0</v>
      </c>
      <c r="N10" s="46">
        <f>N195</f>
        <v>0</v>
      </c>
      <c r="O10" s="46">
        <f>O195</f>
        <v>0</v>
      </c>
      <c r="P10" s="3"/>
      <c r="Q10" s="46">
        <f t="shared" ref="Q10:V10" si="3">Q195</f>
        <v>0</v>
      </c>
      <c r="R10" s="46">
        <f t="shared" si="3"/>
        <v>0</v>
      </c>
      <c r="S10" s="46">
        <f t="shared" ref="S10:S13" si="4">Q10-R10</f>
        <v>0</v>
      </c>
      <c r="T10" s="46">
        <f t="shared" si="3"/>
        <v>0</v>
      </c>
      <c r="U10" s="46">
        <f t="shared" ref="U10:U13" si="5">Q10-T10</f>
        <v>0</v>
      </c>
      <c r="V10" s="46">
        <f t="shared" si="3"/>
        <v>0</v>
      </c>
      <c r="W10" s="46">
        <f t="shared" ref="W10:W13" si="6">Q10-V10</f>
        <v>0</v>
      </c>
      <c r="X10" s="1"/>
      <c r="Y10" s="1"/>
      <c r="Z10" s="1"/>
      <c r="AA10" s="1"/>
      <c r="AB10" s="1"/>
      <c r="AC10" s="1"/>
      <c r="AD10" s="1"/>
      <c r="AE10" s="1"/>
      <c r="AF10" s="1"/>
      <c r="AG10" s="9"/>
      <c r="AH10" s="9"/>
      <c r="AI10" s="9"/>
    </row>
    <row r="11" spans="2:51" s="4" customFormat="1" ht="15" customHeight="1" x14ac:dyDescent="0.25">
      <c r="B11" s="10" t="str">
        <f>'Yearly Budget'!B11</f>
        <v>Net Income</v>
      </c>
      <c r="C11" s="11"/>
      <c r="D11" s="46">
        <f t="shared" ref="D11:V11" si="7">D9-D10</f>
        <v>0</v>
      </c>
      <c r="E11" s="46">
        <f t="shared" ref="E11:M11" si="8">E9-E10</f>
        <v>0</v>
      </c>
      <c r="F11" s="46">
        <f t="shared" si="8"/>
        <v>0</v>
      </c>
      <c r="G11" s="46">
        <f t="shared" si="8"/>
        <v>0</v>
      </c>
      <c r="H11" s="46">
        <f t="shared" si="8"/>
        <v>0</v>
      </c>
      <c r="I11" s="46">
        <f t="shared" si="8"/>
        <v>0</v>
      </c>
      <c r="J11" s="46">
        <f t="shared" si="8"/>
        <v>0</v>
      </c>
      <c r="K11" s="46">
        <f t="shared" si="8"/>
        <v>0</v>
      </c>
      <c r="L11" s="46">
        <f t="shared" si="8"/>
        <v>0</v>
      </c>
      <c r="M11" s="46">
        <f t="shared" si="8"/>
        <v>0</v>
      </c>
      <c r="N11" s="46">
        <f t="shared" si="7"/>
        <v>0</v>
      </c>
      <c r="O11" s="46">
        <f t="shared" si="7"/>
        <v>0</v>
      </c>
      <c r="P11" s="3"/>
      <c r="Q11" s="46">
        <f t="shared" si="7"/>
        <v>0</v>
      </c>
      <c r="R11" s="46">
        <f t="shared" si="7"/>
        <v>0</v>
      </c>
      <c r="S11" s="46">
        <f t="shared" si="4"/>
        <v>0</v>
      </c>
      <c r="T11" s="46">
        <f t="shared" si="7"/>
        <v>0</v>
      </c>
      <c r="U11" s="46">
        <f t="shared" si="5"/>
        <v>0</v>
      </c>
      <c r="V11" s="46">
        <f t="shared" si="7"/>
        <v>0</v>
      </c>
      <c r="W11" s="46">
        <f t="shared" si="6"/>
        <v>0</v>
      </c>
      <c r="X11" s="1"/>
      <c r="Y11" s="1"/>
      <c r="Z11" s="1"/>
      <c r="AA11" s="1"/>
      <c r="AB11" s="1"/>
      <c r="AC11" s="1"/>
      <c r="AD11" s="1"/>
      <c r="AE11" s="1"/>
      <c r="AF11" s="1"/>
      <c r="AG11" s="9"/>
      <c r="AH11" s="9"/>
      <c r="AI11" s="9"/>
    </row>
    <row r="12" spans="2:51" s="4" customFormat="1" ht="15" customHeight="1" x14ac:dyDescent="0.25">
      <c r="B12" s="10" t="str">
        <f>'Yearly Budget'!B12</f>
        <v>Revenue Per Pupil</v>
      </c>
      <c r="C12" s="11"/>
      <c r="D12" s="46">
        <f>IFERROR(IF(X_Enrollment_September&gt;0,D9/X_Enrollment_September,0),0)</f>
        <v>0</v>
      </c>
      <c r="E12" s="46">
        <f>IFERROR(IF(X_Enrollment_October&gt;0,E9/X_Enrollment_October,0),0)</f>
        <v>0</v>
      </c>
      <c r="F12" s="46">
        <f>IFERROR(IF(X_Enrollment_November&gt;0,F9/X_Enrollment_November,0),0)</f>
        <v>0</v>
      </c>
      <c r="G12" s="46">
        <f>IFERROR(IF(X_Enrollment_December&gt;0,G9/X_Enrollment_December,0),0)</f>
        <v>0</v>
      </c>
      <c r="H12" s="46">
        <f>IFERROR(IF(X_Enrollment_January&gt;0,H9/X_Enrollment_January,0),0)</f>
        <v>0</v>
      </c>
      <c r="I12" s="46">
        <f>IFERROR(IF(X_Enrollment_February&gt;0,I9/X_Enrollment_February,0),0)</f>
        <v>0</v>
      </c>
      <c r="J12" s="46">
        <f>IFERROR(IF(X_Enrollment_March&gt;0,J9/X_Enrollment_March,0),0)</f>
        <v>0</v>
      </c>
      <c r="K12" s="46">
        <f>IFERROR(IF(X_Enrollment_April&gt;0,K9/X_Enrollment_April,0),0)</f>
        <v>0</v>
      </c>
      <c r="L12" s="46">
        <f>IFERROR(IF(X_Enrollment_May&gt;0,L9/X_Enrollment_May,0),0)</f>
        <v>0</v>
      </c>
      <c r="M12" s="46">
        <f>IFERROR(IF(X_Enrollment_June&gt;0,M9/X_Enrollment_June,0),0)</f>
        <v>0</v>
      </c>
      <c r="N12" s="46">
        <f>IFERROR(IF(X_Enrollment_July&gt;0,N9/X_Enrollment_July,0),0)</f>
        <v>0</v>
      </c>
      <c r="O12" s="46">
        <f>IFERROR(IF(X_Enrollment_August&gt;0,O9/X_Enrollment_August,0),0)</f>
        <v>0</v>
      </c>
      <c r="P12" s="3"/>
      <c r="Q12" s="221">
        <f>IFERROR(IF(X_Enrollment_August&gt;0,Q9/X_Enrollment_August,
IF(X_Enrollment_July&gt;0,Q9/X_Enrollment_July,
IF(X_Enrollment_June&gt;0,Q9/X_Enrollment_June,
IF(X_Enrollment_May&gt;0,Q9/X_Enrollment_May,
IF(X_Enrollment_April&gt;0,Q9/X_Enrollment_April,
IF(X_Enrollment_March&gt;0,Q9/X_Enrollment_March,
IF(X_Enrollment_February&gt;0,Q9/X_Enrollment_February,
IF(X_Enrollment_January&gt;0,Q9/X_Enrollment_January,
IF(X_Enrollment_December&gt;0,Q9/X_Enrollment_December,
IF(X_Enrollment_November&gt;0,Q9/X_Enrollment_November,
IF(X_Enrollment_October&gt;0,Q9/X_Enrollment_October,
X_Enrollment_September))))))))))),0)</f>
        <v>0</v>
      </c>
      <c r="R12" s="221">
        <f>IFERROR(IF(X_Enrollment_CB_Mo.&gt;0,SUM(R9/X_Enrollment_CB_Mo.),SUM(R9/X_Enrollment_OB_Mo.)),0)</f>
        <v>0</v>
      </c>
      <c r="S12" s="46">
        <f t="shared" si="4"/>
        <v>0</v>
      </c>
      <c r="T12" s="221">
        <f>IFERROR(IF(X_Enrollment_OB_Mo.&gt;0,T9/X_Enrollment_OB_Mo.,0),0)</f>
        <v>0</v>
      </c>
      <c r="U12" s="46">
        <f t="shared" si="5"/>
        <v>0</v>
      </c>
      <c r="V12" s="221">
        <f>IFERROR(IF(X_Enrollment_PY_Mo.&gt;0,V9/X_Enrollment_PY,0),0)</f>
        <v>0</v>
      </c>
      <c r="W12" s="46">
        <f t="shared" si="6"/>
        <v>0</v>
      </c>
      <c r="X12" s="1"/>
      <c r="Y12" s="1"/>
      <c r="Z12" s="1"/>
      <c r="AA12" s="1"/>
      <c r="AB12" s="1"/>
      <c r="AC12" s="1"/>
      <c r="AD12" s="1"/>
      <c r="AE12" s="1"/>
      <c r="AF12" s="1"/>
      <c r="AG12" s="9"/>
      <c r="AH12" s="9"/>
      <c r="AI12" s="9"/>
    </row>
    <row r="13" spans="2:51" s="4" customFormat="1" ht="15" customHeight="1" x14ac:dyDescent="0.25">
      <c r="B13" s="14" t="str">
        <f>'Yearly Budget'!B13</f>
        <v>Expenses Per Pupil</v>
      </c>
      <c r="C13" s="15"/>
      <c r="D13" s="46">
        <f>IFERROR(IF(X_Enrollment_September&gt;0,D10/X_Enrollment_September,0),0)</f>
        <v>0</v>
      </c>
      <c r="E13" s="46">
        <f>IFERROR(IF(X_Enrollment_October&gt;0,E10/X_Enrollment_October,0),0)</f>
        <v>0</v>
      </c>
      <c r="F13" s="46">
        <f>IFERROR(IF(X_Enrollment_November&gt;0,F10/X_Enrollment_November,0),0)</f>
        <v>0</v>
      </c>
      <c r="G13" s="46">
        <f>IFERROR(IF(X_Enrollment_December&gt;0,G10/X_Enrollment_December,0),0)</f>
        <v>0</v>
      </c>
      <c r="H13" s="46">
        <f>IFERROR(IF(X_Enrollment_January&gt;0,H10/X_Enrollment_January,0),0)</f>
        <v>0</v>
      </c>
      <c r="I13" s="46">
        <f>IFERROR(IF(X_Enrollment_February&gt;0,I10/X_Enrollment_February,0),0)</f>
        <v>0</v>
      </c>
      <c r="J13" s="46">
        <f>IFERROR(IF(X_Enrollment_March&gt;0,J10/X_Enrollment_March,0),0)</f>
        <v>0</v>
      </c>
      <c r="K13" s="46">
        <f>IFERROR(IF(X_Enrollment_April&gt;0,K10/X_Enrollment_April,0),0)</f>
        <v>0</v>
      </c>
      <c r="L13" s="46">
        <f>IFERROR(IF(X_Enrollment_May&gt;0,L10/X_Enrollment_May,0),0)</f>
        <v>0</v>
      </c>
      <c r="M13" s="46">
        <f>IFERROR(IF(X_Enrollment_June&gt;0,M10/X_Enrollment_June,0),0)</f>
        <v>0</v>
      </c>
      <c r="N13" s="46">
        <f>IFERROR(IF(X_Enrollment_July&gt;0,N10/X_Enrollment_July,0),0)</f>
        <v>0</v>
      </c>
      <c r="O13" s="46">
        <f>IFERROR(IF(X_Enrollment_August&gt;0,O10/X_Enrollment_August,0),0)</f>
        <v>0</v>
      </c>
      <c r="P13" s="3"/>
      <c r="Q13" s="221">
        <f>IFERROR(IF(X_Enrollment_August&gt;0,Q10/X_Enrollment_August,
IF(X_Enrollment_July&gt;0,Q10/X_Enrollment_July,
IF(X_Enrollment_June&gt;0,Q10/X_Enrollment_June,
IF(X_Enrollment_May&gt;0,Q10/X_Enrollment_May,
IF(X_Enrollment_April&gt;0,Q10/X_Enrollment_April,
IF(X_Enrollment_March&gt;0,Q10/X_Enrollment_March,
IF(X_Enrollment_February&gt;0,Q10/X_Enrollment_February,
IF(X_Enrollment_January&gt;0,Q10/X_Enrollment_January,
IF(X_Enrollment_December&gt;0,Q10/X_Enrollment_December,
IF(X_Enrollment_November&gt;0,Q10/X_Enrollment_November,
IF(X_Enrollment_October&gt;0,Q10/X_Enrollment_October,
X_Enrollment_September))))))))))),0)</f>
        <v>0</v>
      </c>
      <c r="R13" s="221">
        <f>IFERROR(IF(X_Enrollment_CB_Mo.&gt;0,SUM(R10/X_Enrollment_CB_Mo.),SUM(R10/X_Enrollment_OB_Mo.)),0)</f>
        <v>0</v>
      </c>
      <c r="S13" s="46">
        <f t="shared" si="4"/>
        <v>0</v>
      </c>
      <c r="T13" s="221">
        <f>IFERROR(IF(X_Enrollment_OB_Mo.&gt;0,T10/X_Enrollment_OB_Mo.,0),0)</f>
        <v>0</v>
      </c>
      <c r="U13" s="46">
        <f t="shared" si="5"/>
        <v>0</v>
      </c>
      <c r="V13" s="221">
        <f>IFERROR(IF(X_Enrollment_PY_Mo.&gt;0,V10/X_Enrollment_PY,0),0)</f>
        <v>0</v>
      </c>
      <c r="W13" s="46">
        <f t="shared" si="6"/>
        <v>0</v>
      </c>
      <c r="X13" s="1"/>
      <c r="Y13" s="1"/>
      <c r="Z13" s="1"/>
      <c r="AA13" s="1"/>
      <c r="AB13" s="1"/>
      <c r="AC13" s="1"/>
      <c r="AD13" s="1"/>
      <c r="AE13" s="1"/>
      <c r="AF13" s="1"/>
      <c r="AG13" s="9"/>
      <c r="AH13" s="9"/>
      <c r="AI13" s="9"/>
    </row>
    <row r="14" spans="2:51" s="4" customFormat="1" ht="7.5" customHeight="1" x14ac:dyDescent="0.25">
      <c r="B14" s="452"/>
      <c r="C14" s="2"/>
      <c r="D14" s="2"/>
      <c r="E14" s="2"/>
      <c r="F14" s="2"/>
      <c r="G14" s="2"/>
      <c r="H14" s="2"/>
      <c r="I14" s="2"/>
      <c r="J14" s="2"/>
      <c r="K14" s="2"/>
      <c r="L14" s="2"/>
      <c r="M14" s="2"/>
      <c r="N14" s="2"/>
      <c r="O14" s="2"/>
      <c r="P14" s="3"/>
      <c r="Q14" s="2"/>
      <c r="R14" s="2"/>
      <c r="S14" s="2"/>
      <c r="T14" s="2"/>
      <c r="U14" s="2"/>
      <c r="V14" s="2"/>
      <c r="W14" s="2"/>
      <c r="X14" s="1"/>
      <c r="Y14" s="1"/>
      <c r="Z14" s="1"/>
      <c r="AA14" s="1"/>
      <c r="AB14" s="1"/>
      <c r="AC14" s="1"/>
      <c r="AD14" s="1"/>
      <c r="AE14" s="1"/>
      <c r="AF14" s="1"/>
      <c r="AG14" s="9"/>
      <c r="AH14" s="9"/>
      <c r="AI14" s="9"/>
    </row>
    <row r="15" spans="2:51" s="4" customFormat="1" ht="15.75" x14ac:dyDescent="0.25">
      <c r="B15" s="453"/>
      <c r="C15" s="2"/>
      <c r="D15" s="462" t="s">
        <v>291</v>
      </c>
      <c r="E15" s="455"/>
      <c r="F15" s="455"/>
      <c r="G15" s="455"/>
      <c r="H15" s="455"/>
      <c r="I15" s="455"/>
      <c r="J15" s="455"/>
      <c r="K15" s="455"/>
      <c r="L15" s="455"/>
      <c r="M15" s="463"/>
      <c r="N15" s="463"/>
      <c r="O15" s="464"/>
      <c r="P15" s="3"/>
      <c r="Q15" s="457" t="s">
        <v>108</v>
      </c>
      <c r="R15" s="458"/>
      <c r="S15" s="458"/>
      <c r="T15" s="458"/>
      <c r="U15" s="458"/>
      <c r="V15" s="458"/>
      <c r="W15" s="459"/>
      <c r="X15" s="1"/>
      <c r="Y15" s="1"/>
      <c r="Z15" s="1"/>
      <c r="AA15" s="1"/>
      <c r="AB15" s="1"/>
      <c r="AC15" s="1"/>
      <c r="AD15" s="1"/>
      <c r="AE15" s="1"/>
      <c r="AF15" s="1"/>
      <c r="AG15" s="9"/>
      <c r="AH15" s="9"/>
      <c r="AI15" s="9"/>
    </row>
    <row r="16" spans="2:51" s="4" customFormat="1" ht="31.5" x14ac:dyDescent="0.25">
      <c r="B16" s="453"/>
      <c r="C16" s="2"/>
      <c r="D16" s="194" t="s">
        <v>280</v>
      </c>
      <c r="E16" s="194" t="s">
        <v>279</v>
      </c>
      <c r="F16" s="194" t="s">
        <v>281</v>
      </c>
      <c r="G16" s="194" t="s">
        <v>282</v>
      </c>
      <c r="H16" s="194" t="s">
        <v>283</v>
      </c>
      <c r="I16" s="194" t="s">
        <v>284</v>
      </c>
      <c r="J16" s="194" t="s">
        <v>285</v>
      </c>
      <c r="K16" s="194" t="s">
        <v>286</v>
      </c>
      <c r="L16" s="194" t="s">
        <v>287</v>
      </c>
      <c r="M16" s="194" t="s">
        <v>288</v>
      </c>
      <c r="N16" s="194" t="s">
        <v>289</v>
      </c>
      <c r="O16" s="195" t="s">
        <v>290</v>
      </c>
      <c r="P16" s="3"/>
      <c r="Q16" s="194" t="s">
        <v>296</v>
      </c>
      <c r="R16" s="224" t="s">
        <v>216</v>
      </c>
      <c r="S16" s="222" t="s">
        <v>46</v>
      </c>
      <c r="T16" s="194" t="s">
        <v>217</v>
      </c>
      <c r="U16" s="228" t="s">
        <v>46</v>
      </c>
      <c r="V16" s="194" t="s">
        <v>218</v>
      </c>
      <c r="W16" s="228" t="s">
        <v>46</v>
      </c>
      <c r="X16" s="1"/>
      <c r="Y16" s="1"/>
      <c r="Z16" s="1"/>
      <c r="AA16" s="1"/>
      <c r="AB16" s="1"/>
      <c r="AC16" s="1"/>
      <c r="AD16" s="1"/>
      <c r="AE16" s="1"/>
      <c r="AF16" s="1"/>
      <c r="AG16" s="9"/>
      <c r="AH16" s="9"/>
      <c r="AI16" s="9"/>
    </row>
    <row r="17" spans="2:32" s="4" customFormat="1" ht="15" customHeight="1" x14ac:dyDescent="0.25">
      <c r="B17" s="16"/>
      <c r="C17" s="17"/>
      <c r="D17" s="17"/>
      <c r="E17" s="17"/>
      <c r="F17" s="17"/>
      <c r="G17" s="17"/>
      <c r="H17" s="17"/>
      <c r="I17" s="17"/>
      <c r="J17" s="17"/>
      <c r="K17" s="17"/>
      <c r="L17" s="17"/>
      <c r="M17" s="17"/>
      <c r="N17" s="17"/>
      <c r="O17" s="17"/>
      <c r="P17" s="18"/>
      <c r="Q17" s="17"/>
      <c r="R17" s="17"/>
      <c r="S17" s="17"/>
      <c r="T17" s="17"/>
      <c r="U17" s="17"/>
      <c r="V17" s="17"/>
      <c r="W17" s="17"/>
    </row>
    <row r="18" spans="2:32" s="4" customFormat="1" ht="15" customHeight="1" x14ac:dyDescent="0.25">
      <c r="B18" s="59" t="str">
        <f>'Yearly Budget'!B18</f>
        <v>REVENUE</v>
      </c>
      <c r="C18" s="2"/>
      <c r="D18" s="19"/>
      <c r="E18" s="19"/>
      <c r="F18" s="19"/>
      <c r="G18" s="19"/>
      <c r="H18" s="19"/>
      <c r="I18" s="19"/>
      <c r="J18" s="19"/>
      <c r="K18" s="19"/>
      <c r="L18" s="19"/>
      <c r="M18" s="19"/>
      <c r="N18" s="19"/>
      <c r="O18" s="19"/>
      <c r="P18" s="3"/>
      <c r="Q18" s="19"/>
      <c r="R18" s="19"/>
      <c r="S18" s="19"/>
      <c r="T18" s="19"/>
      <c r="U18" s="19"/>
      <c r="V18" s="19"/>
      <c r="W18" s="19"/>
      <c r="X18" s="1"/>
      <c r="Y18" s="1"/>
      <c r="Z18" s="1"/>
      <c r="AA18" s="1"/>
      <c r="AB18" s="1"/>
      <c r="AC18" s="1"/>
      <c r="AD18" s="1"/>
      <c r="AE18" s="1"/>
      <c r="AF18" s="1"/>
    </row>
    <row r="19" spans="2:32" s="4" customFormat="1" ht="15" customHeight="1" x14ac:dyDescent="0.25">
      <c r="B19" s="21" t="str">
        <f>'Yearly Budget'!B19</f>
        <v>1000 - LOCAL TAXES</v>
      </c>
      <c r="C19" s="1"/>
      <c r="D19" s="19"/>
      <c r="E19" s="19"/>
      <c r="F19" s="19"/>
      <c r="G19" s="19"/>
      <c r="H19" s="19"/>
      <c r="I19" s="19"/>
      <c r="J19" s="19"/>
      <c r="K19" s="19"/>
      <c r="L19" s="19"/>
      <c r="M19" s="19"/>
      <c r="N19" s="19"/>
      <c r="O19" s="19"/>
      <c r="P19" s="3"/>
      <c r="Q19" s="19"/>
      <c r="R19" s="49"/>
      <c r="S19" s="19"/>
      <c r="T19" s="49"/>
      <c r="U19" s="19"/>
      <c r="V19" s="49"/>
      <c r="W19" s="19"/>
      <c r="X19" s="1"/>
      <c r="Y19" s="1"/>
      <c r="Z19" s="1"/>
      <c r="AA19" s="1"/>
      <c r="AB19" s="1"/>
      <c r="AC19" s="1"/>
      <c r="AD19" s="1"/>
      <c r="AE19" s="1"/>
      <c r="AF19" s="1"/>
    </row>
    <row r="20" spans="2:32" s="4" customFormat="1" ht="15" customHeight="1" x14ac:dyDescent="0.25">
      <c r="B20" s="23" t="str">
        <f>'Yearly Budget'!B20</f>
        <v>1100 - Local Property Tax</v>
      </c>
      <c r="C20" s="1"/>
      <c r="D20" s="116">
        <v>0</v>
      </c>
      <c r="E20" s="116">
        <v>0</v>
      </c>
      <c r="F20" s="116">
        <v>0</v>
      </c>
      <c r="G20" s="116">
        <v>0</v>
      </c>
      <c r="H20" s="116">
        <v>0</v>
      </c>
      <c r="I20" s="116">
        <v>0</v>
      </c>
      <c r="J20" s="116">
        <v>0</v>
      </c>
      <c r="K20" s="116">
        <v>0</v>
      </c>
      <c r="L20" s="116">
        <v>0</v>
      </c>
      <c r="M20" s="116">
        <v>0</v>
      </c>
      <c r="N20" s="116">
        <v>0</v>
      </c>
      <c r="O20" s="116">
        <v>0</v>
      </c>
      <c r="P20" s="3"/>
      <c r="Q20" s="49">
        <f>SUM(D20:O20)</f>
        <v>0</v>
      </c>
      <c r="R20" s="49">
        <f>IF('Yearly Budget'!$G$9&gt;0,'Yearly Budget'!G20,'Yearly Budget'!F20)</f>
        <v>0</v>
      </c>
      <c r="S20" s="49">
        <f>IF($R$9&gt;0,SUM(Q20-R20),0)</f>
        <v>0</v>
      </c>
      <c r="T20" s="49">
        <f>'Yearly Budget'!F20</f>
        <v>0</v>
      </c>
      <c r="U20" s="49">
        <f>IF($T$9&gt;0,SUM(Q20-T20),0)</f>
        <v>0</v>
      </c>
      <c r="V20" s="49">
        <f>'Yearly Budget'!D20</f>
        <v>0</v>
      </c>
      <c r="W20" s="49">
        <f>IF($V$9&gt;0,SUM(Q20-V20),0)</f>
        <v>0</v>
      </c>
      <c r="X20" s="1"/>
      <c r="Y20" s="1"/>
      <c r="Z20" s="1"/>
      <c r="AA20" s="1"/>
      <c r="AB20" s="1"/>
      <c r="AC20" s="1"/>
      <c r="AD20" s="1"/>
      <c r="AE20" s="1"/>
      <c r="AF20" s="1"/>
    </row>
    <row r="21" spans="2:32" s="4" customFormat="1" ht="15" customHeight="1" x14ac:dyDescent="0.25">
      <c r="B21" s="23" t="str">
        <f>'Yearly Budget'!B21</f>
        <v>1900 - Other Local Taxes</v>
      </c>
      <c r="C21" s="1"/>
      <c r="D21" s="116">
        <v>0</v>
      </c>
      <c r="E21" s="116">
        <v>0</v>
      </c>
      <c r="F21" s="116">
        <v>0</v>
      </c>
      <c r="G21" s="116">
        <v>0</v>
      </c>
      <c r="H21" s="116">
        <v>0</v>
      </c>
      <c r="I21" s="116">
        <v>0</v>
      </c>
      <c r="J21" s="116">
        <v>0</v>
      </c>
      <c r="K21" s="116">
        <v>0</v>
      </c>
      <c r="L21" s="116">
        <v>0</v>
      </c>
      <c r="M21" s="116">
        <v>0</v>
      </c>
      <c r="N21" s="116">
        <v>0</v>
      </c>
      <c r="O21" s="116">
        <v>0</v>
      </c>
      <c r="P21" s="3"/>
      <c r="Q21" s="49">
        <f>SUM(D21:O21)</f>
        <v>0</v>
      </c>
      <c r="R21" s="49">
        <f>IF('Yearly Budget'!$G$9&gt;0,'Yearly Budget'!G21,'Yearly Budget'!F21)</f>
        <v>0</v>
      </c>
      <c r="S21" s="49">
        <f t="shared" ref="S21:S22" si="9">IF($R$9&gt;0,SUM(Q21-R21),0)</f>
        <v>0</v>
      </c>
      <c r="T21" s="49">
        <f>'Yearly Budget'!F21</f>
        <v>0</v>
      </c>
      <c r="U21" s="49">
        <f t="shared" ref="U21:U22" si="10">IF($T$9&gt;0,SUM(Q21-T21),0)</f>
        <v>0</v>
      </c>
      <c r="V21" s="49">
        <f>'Yearly Budget'!D21</f>
        <v>0</v>
      </c>
      <c r="W21" s="49">
        <f t="shared" ref="W21:W22" si="11">IF($V$9&gt;0,SUM(Q21-V21),0)</f>
        <v>0</v>
      </c>
      <c r="X21" s="1"/>
      <c r="Y21" s="1"/>
      <c r="Z21" s="1"/>
      <c r="AA21" s="1"/>
      <c r="AB21" s="1"/>
      <c r="AC21" s="1"/>
      <c r="AD21" s="1"/>
      <c r="AE21" s="1"/>
      <c r="AF21" s="1"/>
    </row>
    <row r="22" spans="2:32" s="4" customFormat="1" ht="15" customHeight="1" x14ac:dyDescent="0.25">
      <c r="B22" s="23" t="str">
        <f>'Yearly Budget'!B22</f>
        <v>Custom LOCAL TAXES</v>
      </c>
      <c r="C22" s="1"/>
      <c r="D22" s="116">
        <v>0</v>
      </c>
      <c r="E22" s="116">
        <v>0</v>
      </c>
      <c r="F22" s="116">
        <v>0</v>
      </c>
      <c r="G22" s="116">
        <v>0</v>
      </c>
      <c r="H22" s="116">
        <v>0</v>
      </c>
      <c r="I22" s="116">
        <v>0</v>
      </c>
      <c r="J22" s="116">
        <v>0</v>
      </c>
      <c r="K22" s="116">
        <v>0</v>
      </c>
      <c r="L22" s="116">
        <v>0</v>
      </c>
      <c r="M22" s="116">
        <v>0</v>
      </c>
      <c r="N22" s="116">
        <v>0</v>
      </c>
      <c r="O22" s="116">
        <v>0</v>
      </c>
      <c r="P22" s="3"/>
      <c r="Q22" s="49">
        <f>SUM(D22:O22)</f>
        <v>0</v>
      </c>
      <c r="R22" s="49">
        <f>IF('Yearly Budget'!$G$9&gt;0,'Yearly Budget'!G22,'Yearly Budget'!F22)</f>
        <v>0</v>
      </c>
      <c r="S22" s="49">
        <f t="shared" si="9"/>
        <v>0</v>
      </c>
      <c r="T22" s="49">
        <f>'Yearly Budget'!F22</f>
        <v>0</v>
      </c>
      <c r="U22" s="49">
        <f t="shared" si="10"/>
        <v>0</v>
      </c>
      <c r="V22" s="49">
        <f>'Yearly Budget'!D22</f>
        <v>0</v>
      </c>
      <c r="W22" s="49">
        <f t="shared" si="11"/>
        <v>0</v>
      </c>
      <c r="X22" s="1"/>
      <c r="Y22" s="1"/>
      <c r="Z22" s="1"/>
      <c r="AA22" s="1"/>
      <c r="AB22" s="1"/>
      <c r="AC22" s="1"/>
      <c r="AD22" s="1"/>
      <c r="AE22" s="1"/>
      <c r="AF22" s="1"/>
    </row>
    <row r="23" spans="2:32" s="4" customFormat="1" ht="15" customHeight="1" thickBot="1" x14ac:dyDescent="0.3">
      <c r="B23" s="21" t="str">
        <f>'Yearly Budget'!B23</f>
        <v>TOTAL LOCAL TAXES</v>
      </c>
      <c r="C23" s="1"/>
      <c r="D23" s="52">
        <f t="shared" ref="D23:W23" si="12">SUM(D20:D22)</f>
        <v>0</v>
      </c>
      <c r="E23" s="52">
        <f t="shared" ref="E23:M23" si="13">SUM(E20:E22)</f>
        <v>0</v>
      </c>
      <c r="F23" s="52">
        <f t="shared" si="13"/>
        <v>0</v>
      </c>
      <c r="G23" s="52">
        <f t="shared" si="13"/>
        <v>0</v>
      </c>
      <c r="H23" s="52">
        <f t="shared" si="13"/>
        <v>0</v>
      </c>
      <c r="I23" s="52">
        <f t="shared" si="13"/>
        <v>0</v>
      </c>
      <c r="J23" s="52">
        <f t="shared" si="13"/>
        <v>0</v>
      </c>
      <c r="K23" s="52">
        <f t="shared" si="13"/>
        <v>0</v>
      </c>
      <c r="L23" s="52">
        <f t="shared" si="13"/>
        <v>0</v>
      </c>
      <c r="M23" s="52">
        <f t="shared" si="13"/>
        <v>0</v>
      </c>
      <c r="N23" s="52">
        <f t="shared" si="12"/>
        <v>0</v>
      </c>
      <c r="O23" s="52">
        <f t="shared" si="12"/>
        <v>0</v>
      </c>
      <c r="P23" s="3"/>
      <c r="Q23" s="52">
        <f t="shared" si="12"/>
        <v>0</v>
      </c>
      <c r="R23" s="52">
        <f t="shared" si="12"/>
        <v>0</v>
      </c>
      <c r="S23" s="52">
        <f t="shared" si="12"/>
        <v>0</v>
      </c>
      <c r="T23" s="52">
        <f t="shared" si="12"/>
        <v>0</v>
      </c>
      <c r="U23" s="52">
        <f t="shared" si="12"/>
        <v>0</v>
      </c>
      <c r="V23" s="52">
        <f t="shared" si="12"/>
        <v>0</v>
      </c>
      <c r="W23" s="52">
        <f t="shared" si="12"/>
        <v>0</v>
      </c>
      <c r="X23" s="1"/>
      <c r="Y23" s="1"/>
      <c r="Z23" s="1"/>
      <c r="AA23" s="1"/>
      <c r="AB23" s="1"/>
      <c r="AC23" s="1"/>
      <c r="AD23" s="1"/>
      <c r="AE23" s="1"/>
      <c r="AF23" s="1"/>
    </row>
    <row r="24" spans="2:32" s="4" customFormat="1" ht="6" customHeight="1" thickTop="1" x14ac:dyDescent="0.25">
      <c r="B24" s="23"/>
      <c r="C24" s="1"/>
      <c r="D24" s="19"/>
      <c r="E24" s="19"/>
      <c r="F24" s="19"/>
      <c r="G24" s="19"/>
      <c r="H24" s="19"/>
      <c r="I24" s="19"/>
      <c r="J24" s="19"/>
      <c r="K24" s="19"/>
      <c r="L24" s="19"/>
      <c r="M24" s="19"/>
      <c r="N24" s="19"/>
      <c r="O24" s="19"/>
      <c r="P24" s="3"/>
      <c r="Q24" s="19"/>
      <c r="R24" s="19"/>
      <c r="S24" s="19"/>
      <c r="T24" s="19"/>
      <c r="U24" s="19"/>
      <c r="V24" s="19"/>
      <c r="W24" s="19"/>
      <c r="X24" s="1"/>
      <c r="Y24" s="1"/>
      <c r="Z24" s="1"/>
      <c r="AA24" s="1"/>
      <c r="AB24" s="1"/>
      <c r="AC24" s="1"/>
      <c r="AD24" s="1"/>
      <c r="AE24" s="1"/>
      <c r="AF24" s="1"/>
    </row>
    <row r="25" spans="2:32" s="4" customFormat="1" ht="15" customHeight="1" x14ac:dyDescent="0.25">
      <c r="B25" s="21" t="str">
        <f>'Yearly Budget'!B25</f>
        <v>2000 - LOCAL SUPPORT - NON-TAX</v>
      </c>
      <c r="C25" s="1"/>
      <c r="D25" s="19"/>
      <c r="E25" s="19"/>
      <c r="F25" s="19"/>
      <c r="G25" s="19"/>
      <c r="H25" s="19"/>
      <c r="I25" s="19"/>
      <c r="J25" s="19"/>
      <c r="K25" s="19"/>
      <c r="L25" s="19"/>
      <c r="M25" s="19"/>
      <c r="N25" s="19"/>
      <c r="O25" s="19"/>
      <c r="P25" s="3"/>
      <c r="Q25" s="19"/>
      <c r="R25" s="19"/>
      <c r="S25" s="19"/>
      <c r="T25" s="19"/>
      <c r="U25" s="19"/>
      <c r="V25" s="19"/>
      <c r="W25" s="19"/>
      <c r="X25" s="1"/>
      <c r="Y25" s="1"/>
      <c r="Z25" s="1"/>
      <c r="AA25" s="1"/>
      <c r="AB25" s="1"/>
      <c r="AC25" s="1"/>
      <c r="AD25" s="1"/>
      <c r="AE25" s="1"/>
      <c r="AF25" s="1"/>
    </row>
    <row r="26" spans="2:32" s="4" customFormat="1" ht="15" customHeight="1" x14ac:dyDescent="0.25">
      <c r="B26" s="23" t="str">
        <f>'Yearly Budget'!B26</f>
        <v xml:space="preserve">2200 - Sale Of Goods, Supplies, &amp; Services - Unassigned </v>
      </c>
      <c r="C26" s="1"/>
      <c r="D26" s="116">
        <v>0</v>
      </c>
      <c r="E26" s="116">
        <v>0</v>
      </c>
      <c r="F26" s="116">
        <v>0</v>
      </c>
      <c r="G26" s="116">
        <v>0</v>
      </c>
      <c r="H26" s="116">
        <v>0</v>
      </c>
      <c r="I26" s="116">
        <v>0</v>
      </c>
      <c r="J26" s="116">
        <v>0</v>
      </c>
      <c r="K26" s="116">
        <v>0</v>
      </c>
      <c r="L26" s="116">
        <v>0</v>
      </c>
      <c r="M26" s="116">
        <v>0</v>
      </c>
      <c r="N26" s="116">
        <v>0</v>
      </c>
      <c r="O26" s="116">
        <v>0</v>
      </c>
      <c r="P26" s="3"/>
      <c r="Q26" s="49">
        <f>SUM(D26:O26)</f>
        <v>0</v>
      </c>
      <c r="R26" s="49">
        <f>IF('Yearly Budget'!$G$9&gt;0,'Yearly Budget'!G26,'Yearly Budget'!F26)</f>
        <v>0</v>
      </c>
      <c r="S26" s="49">
        <f t="shared" ref="S26:S28" si="14">IF($R$9&gt;0,SUM(Q26-R26),0)</f>
        <v>0</v>
      </c>
      <c r="T26" s="49">
        <f>'Yearly Budget'!F26</f>
        <v>0</v>
      </c>
      <c r="U26" s="49">
        <f t="shared" ref="U26:U28" si="15">IF($T$9&gt;0,SUM(Q26-T26),0)</f>
        <v>0</v>
      </c>
      <c r="V26" s="49">
        <f>'Yearly Budget'!D26</f>
        <v>0</v>
      </c>
      <c r="W26" s="49">
        <f t="shared" ref="W26:W28" si="16">IF($V$9&gt;0,SUM(Q26-V26),0)</f>
        <v>0</v>
      </c>
      <c r="X26" s="1"/>
      <c r="Y26" s="1"/>
      <c r="Z26" s="1"/>
      <c r="AA26" s="1"/>
      <c r="AB26" s="1"/>
      <c r="AC26" s="1"/>
      <c r="AD26" s="1"/>
      <c r="AE26" s="1"/>
      <c r="AF26" s="1"/>
    </row>
    <row r="27" spans="2:32" s="4" customFormat="1" ht="15" customHeight="1" x14ac:dyDescent="0.25">
      <c r="B27" s="23" t="str">
        <f>'Yearly Budget'!B27</f>
        <v xml:space="preserve">2500 - Gifts Grants, and Donations (Local)   </v>
      </c>
      <c r="C27" s="1"/>
      <c r="D27" s="116">
        <v>0</v>
      </c>
      <c r="E27" s="116">
        <v>0</v>
      </c>
      <c r="F27" s="116">
        <v>0</v>
      </c>
      <c r="G27" s="116">
        <v>0</v>
      </c>
      <c r="H27" s="116">
        <v>0</v>
      </c>
      <c r="I27" s="116">
        <v>0</v>
      </c>
      <c r="J27" s="116">
        <v>0</v>
      </c>
      <c r="K27" s="116">
        <v>0</v>
      </c>
      <c r="L27" s="116">
        <v>0</v>
      </c>
      <c r="M27" s="116">
        <v>0</v>
      </c>
      <c r="N27" s="116">
        <v>0</v>
      </c>
      <c r="O27" s="116">
        <v>0</v>
      </c>
      <c r="P27" s="3"/>
      <c r="Q27" s="49">
        <f>SUM(D27:O27)</f>
        <v>0</v>
      </c>
      <c r="R27" s="49">
        <f>IF('Yearly Budget'!$G$9&gt;0,'Yearly Budget'!G27,'Yearly Budget'!F27)</f>
        <v>0</v>
      </c>
      <c r="S27" s="49">
        <f t="shared" si="14"/>
        <v>0</v>
      </c>
      <c r="T27" s="49">
        <f>'Yearly Budget'!F27</f>
        <v>0</v>
      </c>
      <c r="U27" s="49">
        <f t="shared" si="15"/>
        <v>0</v>
      </c>
      <c r="V27" s="49">
        <f>'Yearly Budget'!D27</f>
        <v>0</v>
      </c>
      <c r="W27" s="49">
        <f t="shared" si="16"/>
        <v>0</v>
      </c>
      <c r="X27" s="1"/>
      <c r="Y27" s="1"/>
      <c r="Z27" s="1"/>
      <c r="AA27" s="1"/>
      <c r="AB27" s="1"/>
      <c r="AC27" s="1"/>
      <c r="AD27" s="1"/>
      <c r="AE27" s="1"/>
      <c r="AF27" s="1"/>
    </row>
    <row r="28" spans="2:32" s="4" customFormat="1" ht="15" customHeight="1" x14ac:dyDescent="0.25">
      <c r="B28" s="23" t="str">
        <f>'Yearly Budget'!B28</f>
        <v>Custom LOCAL SUPPORT - NON-TAX</v>
      </c>
      <c r="C28" s="1"/>
      <c r="D28" s="116">
        <v>0</v>
      </c>
      <c r="E28" s="116">
        <v>0</v>
      </c>
      <c r="F28" s="116">
        <v>0</v>
      </c>
      <c r="G28" s="116">
        <v>0</v>
      </c>
      <c r="H28" s="116">
        <v>0</v>
      </c>
      <c r="I28" s="116">
        <v>0</v>
      </c>
      <c r="J28" s="116">
        <v>0</v>
      </c>
      <c r="K28" s="116">
        <v>0</v>
      </c>
      <c r="L28" s="116">
        <v>0</v>
      </c>
      <c r="M28" s="116">
        <v>0</v>
      </c>
      <c r="N28" s="116">
        <v>0</v>
      </c>
      <c r="O28" s="116">
        <v>0</v>
      </c>
      <c r="P28" s="3"/>
      <c r="Q28" s="49">
        <f>SUM(D28:O28)</f>
        <v>0</v>
      </c>
      <c r="R28" s="49">
        <f>IF('Yearly Budget'!$G$9&gt;0,'Yearly Budget'!G28,'Yearly Budget'!F28)</f>
        <v>0</v>
      </c>
      <c r="S28" s="49">
        <f t="shared" si="14"/>
        <v>0</v>
      </c>
      <c r="T28" s="49">
        <f>'Yearly Budget'!F28</f>
        <v>0</v>
      </c>
      <c r="U28" s="49">
        <f t="shared" si="15"/>
        <v>0</v>
      </c>
      <c r="V28" s="49">
        <f>'Yearly Budget'!D28</f>
        <v>0</v>
      </c>
      <c r="W28" s="49">
        <f t="shared" si="16"/>
        <v>0</v>
      </c>
      <c r="X28" s="1"/>
      <c r="Y28" s="1"/>
      <c r="Z28" s="1"/>
      <c r="AA28" s="1"/>
      <c r="AB28" s="1"/>
      <c r="AC28" s="1"/>
      <c r="AD28" s="1"/>
      <c r="AE28" s="1"/>
      <c r="AF28" s="1"/>
    </row>
    <row r="29" spans="2:32" s="4" customFormat="1" ht="15" customHeight="1" thickBot="1" x14ac:dyDescent="0.3">
      <c r="B29" s="21" t="str">
        <f>'Yearly Budget'!B29</f>
        <v>TOTAL LOCAL SUPPORT - NON-TAX</v>
      </c>
      <c r="C29" s="1"/>
      <c r="D29" s="52">
        <f t="shared" ref="D29:W29" si="17">SUM(D26:D28)</f>
        <v>0</v>
      </c>
      <c r="E29" s="52">
        <f t="shared" ref="E29:M29" si="18">SUM(E26:E28)</f>
        <v>0</v>
      </c>
      <c r="F29" s="52">
        <f t="shared" si="18"/>
        <v>0</v>
      </c>
      <c r="G29" s="52">
        <f t="shared" si="18"/>
        <v>0</v>
      </c>
      <c r="H29" s="52">
        <f t="shared" si="18"/>
        <v>0</v>
      </c>
      <c r="I29" s="52">
        <f t="shared" si="18"/>
        <v>0</v>
      </c>
      <c r="J29" s="52">
        <f t="shared" si="18"/>
        <v>0</v>
      </c>
      <c r="K29" s="52">
        <f t="shared" si="18"/>
        <v>0</v>
      </c>
      <c r="L29" s="52">
        <f t="shared" si="18"/>
        <v>0</v>
      </c>
      <c r="M29" s="52">
        <f t="shared" si="18"/>
        <v>0</v>
      </c>
      <c r="N29" s="52">
        <f t="shared" si="17"/>
        <v>0</v>
      </c>
      <c r="O29" s="52">
        <f t="shared" si="17"/>
        <v>0</v>
      </c>
      <c r="P29" s="3"/>
      <c r="Q29" s="52">
        <f t="shared" si="17"/>
        <v>0</v>
      </c>
      <c r="R29" s="52">
        <f t="shared" si="17"/>
        <v>0</v>
      </c>
      <c r="S29" s="52">
        <f t="shared" si="17"/>
        <v>0</v>
      </c>
      <c r="T29" s="52">
        <f t="shared" si="17"/>
        <v>0</v>
      </c>
      <c r="U29" s="52">
        <f t="shared" si="17"/>
        <v>0</v>
      </c>
      <c r="V29" s="52">
        <f t="shared" si="17"/>
        <v>0</v>
      </c>
      <c r="W29" s="52">
        <f t="shared" si="17"/>
        <v>0</v>
      </c>
      <c r="X29" s="1"/>
      <c r="Y29" s="1"/>
      <c r="Z29" s="1"/>
      <c r="AA29" s="1"/>
      <c r="AB29" s="1"/>
      <c r="AC29" s="1"/>
      <c r="AD29" s="1"/>
      <c r="AE29" s="1"/>
      <c r="AF29" s="1"/>
    </row>
    <row r="30" spans="2:32" s="4" customFormat="1" ht="6" customHeight="1" thickTop="1" x14ac:dyDescent="0.25">
      <c r="B30" s="23"/>
      <c r="C30" s="1"/>
      <c r="D30" s="19"/>
      <c r="E30" s="19"/>
      <c r="F30" s="19"/>
      <c r="G30" s="19"/>
      <c r="H30" s="19"/>
      <c r="I30" s="19"/>
      <c r="J30" s="19"/>
      <c r="K30" s="19"/>
      <c r="L30" s="19"/>
      <c r="M30" s="19"/>
      <c r="N30" s="19"/>
      <c r="O30" s="19"/>
      <c r="P30" s="3"/>
      <c r="Q30" s="19"/>
      <c r="R30" s="19"/>
      <c r="S30" s="19"/>
      <c r="T30" s="19"/>
      <c r="U30" s="19"/>
      <c r="V30" s="19"/>
      <c r="W30" s="19"/>
      <c r="X30" s="1"/>
      <c r="Y30" s="1"/>
      <c r="Z30" s="1"/>
      <c r="AA30" s="1"/>
      <c r="AB30" s="1"/>
      <c r="AC30" s="1"/>
      <c r="AD30" s="1"/>
      <c r="AE30" s="1"/>
      <c r="AF30" s="1"/>
    </row>
    <row r="31" spans="2:32" s="4" customFormat="1" ht="15" customHeight="1" x14ac:dyDescent="0.25">
      <c r="B31" s="21" t="str">
        <f>'Yearly Budget'!B31</f>
        <v>3000 - STATE REVENUE - GENERAL PURPOSE</v>
      </c>
      <c r="C31" s="1"/>
      <c r="D31" s="19"/>
      <c r="E31" s="19"/>
      <c r="F31" s="19"/>
      <c r="G31" s="19"/>
      <c r="H31" s="19"/>
      <c r="I31" s="19"/>
      <c r="J31" s="19"/>
      <c r="K31" s="19"/>
      <c r="L31" s="19"/>
      <c r="M31" s="19"/>
      <c r="N31" s="19"/>
      <c r="O31" s="19"/>
      <c r="P31" s="3"/>
      <c r="Q31" s="19"/>
      <c r="R31" s="19"/>
      <c r="S31" s="19"/>
      <c r="T31" s="19"/>
      <c r="U31" s="19"/>
      <c r="V31" s="19"/>
      <c r="W31" s="19"/>
      <c r="X31" s="1"/>
      <c r="Y31" s="1"/>
      <c r="Z31" s="1"/>
      <c r="AA31" s="1"/>
      <c r="AB31" s="1"/>
      <c r="AC31" s="1"/>
      <c r="AD31" s="1"/>
      <c r="AE31" s="1"/>
      <c r="AF31" s="1"/>
    </row>
    <row r="32" spans="2:32" s="4" customFormat="1" ht="15" customHeight="1" x14ac:dyDescent="0.25">
      <c r="B32" s="23" t="str">
        <f>'Yearly Budget'!B32</f>
        <v xml:space="preserve">3100 - Apportionment   </v>
      </c>
      <c r="C32" s="1"/>
      <c r="D32" s="116">
        <v>0</v>
      </c>
      <c r="E32" s="116">
        <v>0</v>
      </c>
      <c r="F32" s="116">
        <v>0</v>
      </c>
      <c r="G32" s="116">
        <v>0</v>
      </c>
      <c r="H32" s="116">
        <v>0</v>
      </c>
      <c r="I32" s="116">
        <v>0</v>
      </c>
      <c r="J32" s="116">
        <v>0</v>
      </c>
      <c r="K32" s="116">
        <v>0</v>
      </c>
      <c r="L32" s="116">
        <v>0</v>
      </c>
      <c r="M32" s="116">
        <v>0</v>
      </c>
      <c r="N32" s="116">
        <v>0</v>
      </c>
      <c r="O32" s="116">
        <v>0</v>
      </c>
      <c r="P32" s="3"/>
      <c r="Q32" s="49">
        <f>SUM(D32:O32)</f>
        <v>0</v>
      </c>
      <c r="R32" s="49">
        <f>IF('Yearly Budget'!$G$9&gt;0,'Yearly Budget'!G32,'Yearly Budget'!F32)</f>
        <v>0</v>
      </c>
      <c r="S32" s="49">
        <f t="shared" ref="S32:S34" si="19">IF($R$9&gt;0,SUM(Q32-R32),0)</f>
        <v>0</v>
      </c>
      <c r="T32" s="49">
        <f>'Yearly Budget'!F32</f>
        <v>0</v>
      </c>
      <c r="U32" s="49">
        <f t="shared" ref="U32:U34" si="20">IF($T$9&gt;0,SUM(Q32-T32),0)</f>
        <v>0</v>
      </c>
      <c r="V32" s="49">
        <f>'Yearly Budget'!D32</f>
        <v>0</v>
      </c>
      <c r="W32" s="49">
        <f t="shared" ref="W32:W34" si="21">IF($V$9&gt;0,SUM(Q32-V32),0)</f>
        <v>0</v>
      </c>
      <c r="X32" s="1"/>
      <c r="Y32" s="1"/>
      <c r="Z32" s="1"/>
      <c r="AA32" s="1"/>
      <c r="AB32" s="1"/>
      <c r="AC32" s="1"/>
      <c r="AD32" s="1"/>
      <c r="AE32" s="1"/>
      <c r="AF32" s="1"/>
    </row>
    <row r="33" spans="2:32" s="4" customFormat="1" ht="15" customHeight="1" x14ac:dyDescent="0.25">
      <c r="B33" s="23" t="str">
        <f>'Yearly Budget'!B33</f>
        <v xml:space="preserve">3121 - Special Education - General Apportionment  </v>
      </c>
      <c r="C33" s="1"/>
      <c r="D33" s="116">
        <v>0</v>
      </c>
      <c r="E33" s="116">
        <v>0</v>
      </c>
      <c r="F33" s="116">
        <v>0</v>
      </c>
      <c r="G33" s="116">
        <v>0</v>
      </c>
      <c r="H33" s="116">
        <v>0</v>
      </c>
      <c r="I33" s="116">
        <v>0</v>
      </c>
      <c r="J33" s="116">
        <v>0</v>
      </c>
      <c r="K33" s="116">
        <v>0</v>
      </c>
      <c r="L33" s="116">
        <v>0</v>
      </c>
      <c r="M33" s="116">
        <v>0</v>
      </c>
      <c r="N33" s="116">
        <v>0</v>
      </c>
      <c r="O33" s="116">
        <v>0</v>
      </c>
      <c r="P33" s="3"/>
      <c r="Q33" s="49">
        <f>SUM(D33:O33)</f>
        <v>0</v>
      </c>
      <c r="R33" s="49">
        <f>IF('Yearly Budget'!$G$9&gt;0,'Yearly Budget'!G33,'Yearly Budget'!F33)</f>
        <v>0</v>
      </c>
      <c r="S33" s="49">
        <f t="shared" si="19"/>
        <v>0</v>
      </c>
      <c r="T33" s="49">
        <f>'Yearly Budget'!F33</f>
        <v>0</v>
      </c>
      <c r="U33" s="49">
        <f t="shared" si="20"/>
        <v>0</v>
      </c>
      <c r="V33" s="49">
        <f>'Yearly Budget'!D33</f>
        <v>0</v>
      </c>
      <c r="W33" s="49">
        <f t="shared" si="21"/>
        <v>0</v>
      </c>
      <c r="X33" s="1"/>
      <c r="Y33" s="1"/>
      <c r="Z33" s="1"/>
      <c r="AA33" s="1"/>
      <c r="AB33" s="1"/>
      <c r="AC33" s="1"/>
      <c r="AD33" s="1"/>
      <c r="AE33" s="1"/>
      <c r="AF33" s="1"/>
    </row>
    <row r="34" spans="2:32" s="4" customFormat="1" ht="15" customHeight="1" x14ac:dyDescent="0.25">
      <c r="B34" s="23" t="str">
        <f>'Yearly Budget'!B34</f>
        <v>Custom STATE REVENUE - GENERAL PURPOSE</v>
      </c>
      <c r="C34" s="1"/>
      <c r="D34" s="116">
        <v>0</v>
      </c>
      <c r="E34" s="116">
        <v>0</v>
      </c>
      <c r="F34" s="116">
        <v>0</v>
      </c>
      <c r="G34" s="116">
        <v>0</v>
      </c>
      <c r="H34" s="116">
        <v>0</v>
      </c>
      <c r="I34" s="116">
        <v>0</v>
      </c>
      <c r="J34" s="116">
        <v>0</v>
      </c>
      <c r="K34" s="116">
        <v>0</v>
      </c>
      <c r="L34" s="116">
        <v>0</v>
      </c>
      <c r="M34" s="116">
        <v>0</v>
      </c>
      <c r="N34" s="116">
        <v>0</v>
      </c>
      <c r="O34" s="116">
        <v>0</v>
      </c>
      <c r="P34" s="3"/>
      <c r="Q34" s="49">
        <f>SUM(D34:O34)</f>
        <v>0</v>
      </c>
      <c r="R34" s="49">
        <f>IF('Yearly Budget'!$G$9&gt;0,'Yearly Budget'!G34,'Yearly Budget'!F34)</f>
        <v>0</v>
      </c>
      <c r="S34" s="49">
        <f t="shared" si="19"/>
        <v>0</v>
      </c>
      <c r="T34" s="49">
        <f>'Yearly Budget'!F34</f>
        <v>0</v>
      </c>
      <c r="U34" s="49">
        <f t="shared" si="20"/>
        <v>0</v>
      </c>
      <c r="V34" s="49">
        <f>'Yearly Budget'!D34</f>
        <v>0</v>
      </c>
      <c r="W34" s="49">
        <f t="shared" si="21"/>
        <v>0</v>
      </c>
      <c r="X34" s="1"/>
      <c r="Y34" s="1"/>
      <c r="Z34" s="1"/>
      <c r="AA34" s="1"/>
      <c r="AB34" s="1"/>
      <c r="AC34" s="1"/>
      <c r="AD34" s="1"/>
      <c r="AE34" s="1"/>
      <c r="AF34" s="1"/>
    </row>
    <row r="35" spans="2:32" s="4" customFormat="1" ht="15" customHeight="1" thickBot="1" x14ac:dyDescent="0.3">
      <c r="B35" s="21" t="str">
        <f>'Yearly Budget'!B35</f>
        <v>TOTAL STATE REVENUE - GENERAL PURPOSE</v>
      </c>
      <c r="C35" s="1"/>
      <c r="D35" s="52">
        <f>SUM(D32:D34)</f>
        <v>0</v>
      </c>
      <c r="E35" s="52">
        <f t="shared" ref="E35:M35" si="22">SUM(E32:E34)</f>
        <v>0</v>
      </c>
      <c r="F35" s="52">
        <f t="shared" si="22"/>
        <v>0</v>
      </c>
      <c r="G35" s="52">
        <f t="shared" si="22"/>
        <v>0</v>
      </c>
      <c r="H35" s="52">
        <f t="shared" si="22"/>
        <v>0</v>
      </c>
      <c r="I35" s="52">
        <f t="shared" si="22"/>
        <v>0</v>
      </c>
      <c r="J35" s="52">
        <f t="shared" si="22"/>
        <v>0</v>
      </c>
      <c r="K35" s="52">
        <f t="shared" si="22"/>
        <v>0</v>
      </c>
      <c r="L35" s="52">
        <f t="shared" si="22"/>
        <v>0</v>
      </c>
      <c r="M35" s="52">
        <f t="shared" si="22"/>
        <v>0</v>
      </c>
      <c r="N35" s="52">
        <f>SUM(N32:N34)</f>
        <v>0</v>
      </c>
      <c r="O35" s="52">
        <f>SUM(O32:O34)</f>
        <v>0</v>
      </c>
      <c r="P35" s="3"/>
      <c r="Q35" s="52">
        <f t="shared" ref="Q35:W35" si="23">SUM(Q32:Q34)</f>
        <v>0</v>
      </c>
      <c r="R35" s="52">
        <f t="shared" si="23"/>
        <v>0</v>
      </c>
      <c r="S35" s="52">
        <f t="shared" si="23"/>
        <v>0</v>
      </c>
      <c r="T35" s="52">
        <f t="shared" si="23"/>
        <v>0</v>
      </c>
      <c r="U35" s="52">
        <f t="shared" si="23"/>
        <v>0</v>
      </c>
      <c r="V35" s="52">
        <f t="shared" si="23"/>
        <v>0</v>
      </c>
      <c r="W35" s="52">
        <f t="shared" si="23"/>
        <v>0</v>
      </c>
      <c r="X35" s="1"/>
      <c r="Y35" s="1"/>
      <c r="Z35" s="1"/>
      <c r="AA35" s="1"/>
      <c r="AB35" s="1"/>
      <c r="AC35" s="1"/>
      <c r="AD35" s="1"/>
      <c r="AE35" s="1"/>
      <c r="AF35" s="1"/>
    </row>
    <row r="36" spans="2:32" s="4" customFormat="1" ht="6" customHeight="1" thickTop="1" x14ac:dyDescent="0.25">
      <c r="B36" s="23"/>
      <c r="C36" s="1"/>
      <c r="D36" s="19"/>
      <c r="E36" s="19"/>
      <c r="F36" s="19"/>
      <c r="G36" s="19"/>
      <c r="H36" s="19"/>
      <c r="I36" s="19"/>
      <c r="J36" s="19"/>
      <c r="K36" s="19"/>
      <c r="L36" s="19"/>
      <c r="M36" s="19"/>
      <c r="N36" s="19"/>
      <c r="O36" s="19"/>
      <c r="P36" s="3"/>
      <c r="Q36" s="19"/>
      <c r="R36" s="19"/>
      <c r="S36" s="19"/>
      <c r="T36" s="19"/>
      <c r="U36" s="19"/>
      <c r="V36" s="19"/>
      <c r="W36" s="19"/>
      <c r="X36" s="1"/>
      <c r="Y36" s="1"/>
      <c r="Z36" s="1"/>
      <c r="AA36" s="1"/>
      <c r="AB36" s="1"/>
      <c r="AC36" s="1"/>
      <c r="AD36" s="1"/>
      <c r="AE36" s="1"/>
      <c r="AF36" s="1"/>
    </row>
    <row r="37" spans="2:32" s="4" customFormat="1" ht="15" customHeight="1" x14ac:dyDescent="0.25">
      <c r="B37" s="21" t="str">
        <f>'Yearly Budget'!B37</f>
        <v>4000 - STATE REVENUE - SPECIAL PURPOSE</v>
      </c>
      <c r="C37" s="1"/>
      <c r="D37" s="19"/>
      <c r="E37" s="19"/>
      <c r="F37" s="19"/>
      <c r="G37" s="19"/>
      <c r="H37" s="19"/>
      <c r="I37" s="19"/>
      <c r="J37" s="19"/>
      <c r="K37" s="19"/>
      <c r="L37" s="19"/>
      <c r="M37" s="19"/>
      <c r="N37" s="19"/>
      <c r="O37" s="19"/>
      <c r="P37" s="3"/>
      <c r="Q37" s="19"/>
      <c r="R37" s="19"/>
      <c r="S37" s="19"/>
      <c r="T37" s="19"/>
      <c r="U37" s="19"/>
      <c r="V37" s="19"/>
      <c r="W37" s="19"/>
      <c r="X37" s="1"/>
      <c r="Y37" s="1"/>
      <c r="Z37" s="1"/>
      <c r="AA37" s="1"/>
      <c r="AB37" s="1"/>
      <c r="AC37" s="1"/>
      <c r="AD37" s="1"/>
      <c r="AE37" s="1"/>
      <c r="AF37" s="1"/>
    </row>
    <row r="38" spans="2:32" s="4" customFormat="1" ht="15" customHeight="1" x14ac:dyDescent="0.25">
      <c r="B38" s="23" t="str">
        <f>'Yearly Budget'!B38</f>
        <v xml:space="preserve">4121 - Special Education - State   </v>
      </c>
      <c r="C38" s="1"/>
      <c r="D38" s="116">
        <v>0</v>
      </c>
      <c r="E38" s="116">
        <v>0</v>
      </c>
      <c r="F38" s="116">
        <v>0</v>
      </c>
      <c r="G38" s="116">
        <v>0</v>
      </c>
      <c r="H38" s="116">
        <v>0</v>
      </c>
      <c r="I38" s="116">
        <v>0</v>
      </c>
      <c r="J38" s="116">
        <v>0</v>
      </c>
      <c r="K38" s="116">
        <v>0</v>
      </c>
      <c r="L38" s="116">
        <v>0</v>
      </c>
      <c r="M38" s="116">
        <v>0</v>
      </c>
      <c r="N38" s="116">
        <v>0</v>
      </c>
      <c r="O38" s="116">
        <v>0</v>
      </c>
      <c r="P38" s="3"/>
      <c r="Q38" s="49">
        <f t="shared" ref="Q38:Q43" si="24">SUM(D38:O38)</f>
        <v>0</v>
      </c>
      <c r="R38" s="49">
        <f>IF('Yearly Budget'!$G$9&gt;0,'Yearly Budget'!G38,'Yearly Budget'!F38)</f>
        <v>0</v>
      </c>
      <c r="S38" s="49">
        <f t="shared" ref="S38:S43" si="25">IF($R$9&gt;0,SUM(Q38-R38),0)</f>
        <v>0</v>
      </c>
      <c r="T38" s="49">
        <f>'Yearly Budget'!F38</f>
        <v>0</v>
      </c>
      <c r="U38" s="49">
        <f t="shared" ref="U38:U43" si="26">IF($T$9&gt;0,SUM(Q38-T38),0)</f>
        <v>0</v>
      </c>
      <c r="V38" s="49">
        <f>'Yearly Budget'!D38</f>
        <v>0</v>
      </c>
      <c r="W38" s="49">
        <f t="shared" ref="W38:W43" si="27">IF($V$9&gt;0,SUM(Q38-V38),0)</f>
        <v>0</v>
      </c>
      <c r="X38" s="1"/>
      <c r="Y38" s="1"/>
      <c r="Z38" s="1"/>
      <c r="AA38" s="1"/>
      <c r="AB38" s="1"/>
      <c r="AC38" s="1"/>
      <c r="AD38" s="1"/>
      <c r="AE38" s="1"/>
      <c r="AF38" s="1"/>
    </row>
    <row r="39" spans="2:32" s="4" customFormat="1" ht="15" customHeight="1" x14ac:dyDescent="0.25">
      <c r="B39" s="23" t="str">
        <f>'Yearly Budget'!B39</f>
        <v xml:space="preserve">4155 - Learning Assistance   </v>
      </c>
      <c r="C39" s="1"/>
      <c r="D39" s="116">
        <v>0</v>
      </c>
      <c r="E39" s="116">
        <v>0</v>
      </c>
      <c r="F39" s="116">
        <v>0</v>
      </c>
      <c r="G39" s="116">
        <v>0</v>
      </c>
      <c r="H39" s="116">
        <v>0</v>
      </c>
      <c r="I39" s="116">
        <v>0</v>
      </c>
      <c r="J39" s="116">
        <v>0</v>
      </c>
      <c r="K39" s="116">
        <v>0</v>
      </c>
      <c r="L39" s="116">
        <v>0</v>
      </c>
      <c r="M39" s="116">
        <v>0</v>
      </c>
      <c r="N39" s="116">
        <v>0</v>
      </c>
      <c r="O39" s="116">
        <v>0</v>
      </c>
      <c r="P39" s="3"/>
      <c r="Q39" s="49">
        <f t="shared" si="24"/>
        <v>0</v>
      </c>
      <c r="R39" s="49">
        <f>IF('Yearly Budget'!$G$9&gt;0,'Yearly Budget'!G39,'Yearly Budget'!F39)</f>
        <v>0</v>
      </c>
      <c r="S39" s="49">
        <f t="shared" si="25"/>
        <v>0</v>
      </c>
      <c r="T39" s="49">
        <f>'Yearly Budget'!F39</f>
        <v>0</v>
      </c>
      <c r="U39" s="49">
        <f t="shared" si="26"/>
        <v>0</v>
      </c>
      <c r="V39" s="49">
        <f>'Yearly Budget'!D39</f>
        <v>0</v>
      </c>
      <c r="W39" s="49">
        <f t="shared" si="27"/>
        <v>0</v>
      </c>
      <c r="X39" s="1"/>
      <c r="Y39" s="1"/>
      <c r="Z39" s="1"/>
      <c r="AA39" s="1"/>
      <c r="AB39" s="1"/>
      <c r="AC39" s="1"/>
      <c r="AD39" s="1"/>
      <c r="AE39" s="1"/>
      <c r="AF39" s="1"/>
    </row>
    <row r="40" spans="2:32" s="4" customFormat="1" ht="15" customHeight="1" x14ac:dyDescent="0.25">
      <c r="B40" s="23" t="str">
        <f>'Yearly Budget'!B40</f>
        <v>4165 - Transitional Bilingual</v>
      </c>
      <c r="C40" s="1"/>
      <c r="D40" s="116">
        <v>0</v>
      </c>
      <c r="E40" s="116">
        <v>0</v>
      </c>
      <c r="F40" s="116">
        <v>0</v>
      </c>
      <c r="G40" s="116">
        <v>0</v>
      </c>
      <c r="H40" s="116">
        <v>0</v>
      </c>
      <c r="I40" s="116">
        <v>0</v>
      </c>
      <c r="J40" s="116">
        <v>0</v>
      </c>
      <c r="K40" s="116">
        <v>0</v>
      </c>
      <c r="L40" s="116">
        <v>0</v>
      </c>
      <c r="M40" s="116">
        <v>0</v>
      </c>
      <c r="N40" s="116">
        <v>0</v>
      </c>
      <c r="O40" s="116">
        <v>0</v>
      </c>
      <c r="P40" s="3"/>
      <c r="Q40" s="49">
        <f t="shared" si="24"/>
        <v>0</v>
      </c>
      <c r="R40" s="49">
        <f>IF('Yearly Budget'!$G$9&gt;0,'Yearly Budget'!G40,'Yearly Budget'!F40)</f>
        <v>0</v>
      </c>
      <c r="S40" s="49">
        <f t="shared" si="25"/>
        <v>0</v>
      </c>
      <c r="T40" s="49">
        <f>'Yearly Budget'!F40</f>
        <v>0</v>
      </c>
      <c r="U40" s="49">
        <f t="shared" si="26"/>
        <v>0</v>
      </c>
      <c r="V40" s="49">
        <f>'Yearly Budget'!D40</f>
        <v>0</v>
      </c>
      <c r="W40" s="49">
        <f t="shared" si="27"/>
        <v>0</v>
      </c>
      <c r="X40" s="1"/>
      <c r="Y40" s="1"/>
      <c r="Z40" s="1"/>
      <c r="AA40" s="1"/>
      <c r="AB40" s="1"/>
      <c r="AC40" s="1"/>
      <c r="AD40" s="1"/>
      <c r="AE40" s="1"/>
      <c r="AF40" s="1"/>
    </row>
    <row r="41" spans="2:32" s="4" customFormat="1" ht="15" customHeight="1" x14ac:dyDescent="0.25">
      <c r="B41" s="23" t="str">
        <f>'Yearly Budget'!B41</f>
        <v xml:space="preserve">4174 - Highly Capable      </v>
      </c>
      <c r="C41" s="1"/>
      <c r="D41" s="116">
        <v>0</v>
      </c>
      <c r="E41" s="116">
        <v>0</v>
      </c>
      <c r="F41" s="116">
        <v>0</v>
      </c>
      <c r="G41" s="116">
        <v>0</v>
      </c>
      <c r="H41" s="116">
        <v>0</v>
      </c>
      <c r="I41" s="116">
        <v>0</v>
      </c>
      <c r="J41" s="116">
        <v>0</v>
      </c>
      <c r="K41" s="116">
        <v>0</v>
      </c>
      <c r="L41" s="116">
        <v>0</v>
      </c>
      <c r="M41" s="116">
        <v>0</v>
      </c>
      <c r="N41" s="116">
        <v>0</v>
      </c>
      <c r="O41" s="116">
        <v>0</v>
      </c>
      <c r="P41" s="3"/>
      <c r="Q41" s="49">
        <f t="shared" si="24"/>
        <v>0</v>
      </c>
      <c r="R41" s="49">
        <f>IF('Yearly Budget'!$G$9&gt;0,'Yearly Budget'!G41,'Yearly Budget'!F41)</f>
        <v>0</v>
      </c>
      <c r="S41" s="49">
        <f t="shared" si="25"/>
        <v>0</v>
      </c>
      <c r="T41" s="49">
        <f>'Yearly Budget'!F41</f>
        <v>0</v>
      </c>
      <c r="U41" s="49">
        <f t="shared" si="26"/>
        <v>0</v>
      </c>
      <c r="V41" s="49">
        <f>'Yearly Budget'!D41</f>
        <v>0</v>
      </c>
      <c r="W41" s="49">
        <f t="shared" si="27"/>
        <v>0</v>
      </c>
      <c r="X41" s="1"/>
      <c r="Y41" s="1"/>
      <c r="Z41" s="1"/>
      <c r="AA41" s="1"/>
      <c r="AB41" s="1"/>
      <c r="AC41" s="1"/>
      <c r="AD41" s="1"/>
      <c r="AE41" s="1"/>
      <c r="AF41" s="1"/>
    </row>
    <row r="42" spans="2:32" s="4" customFormat="1" ht="15" customHeight="1" x14ac:dyDescent="0.25">
      <c r="B42" s="23" t="str">
        <f>'Yearly Budget'!B43</f>
        <v>4199 - Transportation - Operations</v>
      </c>
      <c r="C42" s="1"/>
      <c r="D42" s="116">
        <v>0</v>
      </c>
      <c r="E42" s="116">
        <v>0</v>
      </c>
      <c r="F42" s="116">
        <v>0</v>
      </c>
      <c r="G42" s="116">
        <v>0</v>
      </c>
      <c r="H42" s="116">
        <v>0</v>
      </c>
      <c r="I42" s="116">
        <v>0</v>
      </c>
      <c r="J42" s="116">
        <v>0</v>
      </c>
      <c r="K42" s="116">
        <v>0</v>
      </c>
      <c r="L42" s="116">
        <v>0</v>
      </c>
      <c r="M42" s="116">
        <v>0</v>
      </c>
      <c r="N42" s="116">
        <v>0</v>
      </c>
      <c r="O42" s="116">
        <v>0</v>
      </c>
      <c r="P42" s="3"/>
      <c r="Q42" s="49">
        <f t="shared" si="24"/>
        <v>0</v>
      </c>
      <c r="R42" s="49">
        <f>IF('Yearly Budget'!$G$9&gt;0,'Yearly Budget'!G43,'Yearly Budget'!F43)</f>
        <v>0</v>
      </c>
      <c r="S42" s="49">
        <f t="shared" si="25"/>
        <v>0</v>
      </c>
      <c r="T42" s="49">
        <f>'Yearly Budget'!F43</f>
        <v>0</v>
      </c>
      <c r="U42" s="49">
        <f t="shared" si="26"/>
        <v>0</v>
      </c>
      <c r="V42" s="49">
        <f>'Yearly Budget'!D43</f>
        <v>0</v>
      </c>
      <c r="W42" s="49">
        <f t="shared" si="27"/>
        <v>0</v>
      </c>
      <c r="X42" s="1"/>
      <c r="Y42" s="1"/>
      <c r="Z42" s="1"/>
      <c r="AA42" s="1"/>
      <c r="AB42" s="1"/>
      <c r="AC42" s="1"/>
      <c r="AD42" s="1"/>
      <c r="AE42" s="1"/>
      <c r="AF42" s="1"/>
    </row>
    <row r="43" spans="2:32" s="4" customFormat="1" ht="15" customHeight="1" x14ac:dyDescent="0.25">
      <c r="B43" s="23" t="str">
        <f>'Yearly Budget'!B44</f>
        <v>Custom STATE REVENUE - SPECIAL PURPOSE</v>
      </c>
      <c r="C43" s="1"/>
      <c r="D43" s="116">
        <v>0</v>
      </c>
      <c r="E43" s="116">
        <v>0</v>
      </c>
      <c r="F43" s="116">
        <v>0</v>
      </c>
      <c r="G43" s="116">
        <v>0</v>
      </c>
      <c r="H43" s="116">
        <v>0</v>
      </c>
      <c r="I43" s="116">
        <v>0</v>
      </c>
      <c r="J43" s="116">
        <v>0</v>
      </c>
      <c r="K43" s="116">
        <v>0</v>
      </c>
      <c r="L43" s="116">
        <v>0</v>
      </c>
      <c r="M43" s="116">
        <v>0</v>
      </c>
      <c r="N43" s="116">
        <v>0</v>
      </c>
      <c r="O43" s="116">
        <v>0</v>
      </c>
      <c r="P43" s="3"/>
      <c r="Q43" s="49">
        <f t="shared" si="24"/>
        <v>0</v>
      </c>
      <c r="R43" s="49">
        <f>IF('Yearly Budget'!$G$9&gt;0,'Yearly Budget'!G44,'Yearly Budget'!F44)</f>
        <v>0</v>
      </c>
      <c r="S43" s="49">
        <f t="shared" si="25"/>
        <v>0</v>
      </c>
      <c r="T43" s="49">
        <f>'Yearly Budget'!F44</f>
        <v>0</v>
      </c>
      <c r="U43" s="49">
        <f t="shared" si="26"/>
        <v>0</v>
      </c>
      <c r="V43" s="49">
        <f>'Yearly Budget'!D44</f>
        <v>0</v>
      </c>
      <c r="W43" s="49">
        <f t="shared" si="27"/>
        <v>0</v>
      </c>
      <c r="X43" s="1"/>
      <c r="Y43" s="1"/>
      <c r="Z43" s="1"/>
      <c r="AA43" s="1"/>
      <c r="AB43" s="1"/>
      <c r="AC43" s="1"/>
      <c r="AD43" s="1"/>
      <c r="AE43" s="1"/>
      <c r="AF43" s="1"/>
    </row>
    <row r="44" spans="2:32" s="4" customFormat="1" ht="15" customHeight="1" thickBot="1" x14ac:dyDescent="0.3">
      <c r="B44" s="21" t="str">
        <f>'Yearly Budget'!B45</f>
        <v>TOTAL STATE REVENUE - SPECIAL PURPOSE</v>
      </c>
      <c r="C44" s="1"/>
      <c r="D44" s="52">
        <f>SUM(D38:D43)</f>
        <v>0</v>
      </c>
      <c r="E44" s="52">
        <f t="shared" ref="E44:M44" si="28">SUM(E38:E43)</f>
        <v>0</v>
      </c>
      <c r="F44" s="52">
        <f t="shared" si="28"/>
        <v>0</v>
      </c>
      <c r="G44" s="52">
        <f t="shared" si="28"/>
        <v>0</v>
      </c>
      <c r="H44" s="52">
        <f t="shared" si="28"/>
        <v>0</v>
      </c>
      <c r="I44" s="52">
        <f t="shared" si="28"/>
        <v>0</v>
      </c>
      <c r="J44" s="52">
        <f t="shared" si="28"/>
        <v>0</v>
      </c>
      <c r="K44" s="52">
        <f t="shared" si="28"/>
        <v>0</v>
      </c>
      <c r="L44" s="52">
        <f t="shared" si="28"/>
        <v>0</v>
      </c>
      <c r="M44" s="52">
        <f t="shared" si="28"/>
        <v>0</v>
      </c>
      <c r="N44" s="52">
        <f t="shared" ref="N44:W44" si="29">SUM(N38:N43)</f>
        <v>0</v>
      </c>
      <c r="O44" s="52">
        <f t="shared" si="29"/>
        <v>0</v>
      </c>
      <c r="P44" s="3"/>
      <c r="Q44" s="52">
        <f t="shared" si="29"/>
        <v>0</v>
      </c>
      <c r="R44" s="52">
        <f t="shared" si="29"/>
        <v>0</v>
      </c>
      <c r="S44" s="52">
        <f t="shared" si="29"/>
        <v>0</v>
      </c>
      <c r="T44" s="52">
        <f t="shared" si="29"/>
        <v>0</v>
      </c>
      <c r="U44" s="52">
        <f t="shared" si="29"/>
        <v>0</v>
      </c>
      <c r="V44" s="52">
        <f t="shared" si="29"/>
        <v>0</v>
      </c>
      <c r="W44" s="52">
        <f t="shared" si="29"/>
        <v>0</v>
      </c>
      <c r="X44" s="1"/>
      <c r="Y44" s="1"/>
      <c r="Z44" s="1"/>
      <c r="AA44" s="1"/>
      <c r="AB44" s="1"/>
      <c r="AC44" s="1"/>
      <c r="AD44" s="1"/>
      <c r="AE44" s="1"/>
      <c r="AF44" s="1"/>
    </row>
    <row r="45" spans="2:32" s="4" customFormat="1" ht="6" customHeight="1" thickTop="1" x14ac:dyDescent="0.25">
      <c r="B45" s="23"/>
      <c r="C45" s="1"/>
      <c r="D45" s="19"/>
      <c r="E45" s="19"/>
      <c r="F45" s="19"/>
      <c r="G45" s="19"/>
      <c r="H45" s="19"/>
      <c r="I45" s="19"/>
      <c r="J45" s="19"/>
      <c r="K45" s="19"/>
      <c r="L45" s="19"/>
      <c r="M45" s="19"/>
      <c r="N45" s="19"/>
      <c r="O45" s="19"/>
      <c r="P45" s="3"/>
      <c r="Q45" s="19"/>
      <c r="R45" s="19"/>
      <c r="S45" s="19"/>
      <c r="T45" s="19"/>
      <c r="U45" s="19"/>
      <c r="V45" s="19"/>
      <c r="W45" s="19"/>
      <c r="X45" s="1"/>
      <c r="Y45" s="1"/>
      <c r="Z45" s="1"/>
      <c r="AA45" s="1"/>
      <c r="AB45" s="1"/>
      <c r="AC45" s="1"/>
      <c r="AD45" s="1"/>
      <c r="AE45" s="1"/>
      <c r="AF45" s="1"/>
    </row>
    <row r="46" spans="2:32" s="4" customFormat="1" ht="15" customHeight="1" x14ac:dyDescent="0.25">
      <c r="B46" s="21" t="str">
        <f>'Yearly Budget'!B47</f>
        <v>5000 - FEDERAL REVENUE - GENERAL PURPOSE</v>
      </c>
      <c r="C46" s="1"/>
      <c r="D46" s="19"/>
      <c r="E46" s="19"/>
      <c r="F46" s="19"/>
      <c r="G46" s="19"/>
      <c r="H46" s="19"/>
      <c r="I46" s="19"/>
      <c r="J46" s="19"/>
      <c r="K46" s="19"/>
      <c r="L46" s="19"/>
      <c r="M46" s="19"/>
      <c r="N46" s="19"/>
      <c r="O46" s="19"/>
      <c r="P46" s="3"/>
      <c r="Q46" s="19"/>
      <c r="R46" s="19"/>
      <c r="S46" s="19"/>
      <c r="T46" s="19"/>
      <c r="U46" s="19"/>
      <c r="V46" s="19"/>
      <c r="W46" s="19"/>
      <c r="X46" s="1"/>
      <c r="Y46" s="1"/>
      <c r="Z46" s="1"/>
      <c r="AA46" s="1"/>
      <c r="AB46" s="1"/>
      <c r="AC46" s="1"/>
      <c r="AD46" s="1"/>
      <c r="AE46" s="1"/>
      <c r="AF46" s="1"/>
    </row>
    <row r="47" spans="2:32" s="4" customFormat="1" ht="15" customHeight="1" x14ac:dyDescent="0.25">
      <c r="B47" s="23" t="str">
        <f>'Yearly Budget'!B48</f>
        <v xml:space="preserve">5200 - General Purpose Direct Fed. Grants - Unassigned  </v>
      </c>
      <c r="C47" s="1"/>
      <c r="D47" s="116">
        <v>0</v>
      </c>
      <c r="E47" s="116">
        <v>0</v>
      </c>
      <c r="F47" s="116">
        <v>0</v>
      </c>
      <c r="G47" s="116">
        <v>0</v>
      </c>
      <c r="H47" s="116">
        <v>0</v>
      </c>
      <c r="I47" s="116">
        <v>0</v>
      </c>
      <c r="J47" s="116">
        <v>0</v>
      </c>
      <c r="K47" s="116">
        <v>0</v>
      </c>
      <c r="L47" s="116">
        <v>0</v>
      </c>
      <c r="M47" s="116">
        <v>0</v>
      </c>
      <c r="N47" s="116">
        <v>0</v>
      </c>
      <c r="O47" s="116">
        <v>0</v>
      </c>
      <c r="P47" s="3"/>
      <c r="Q47" s="49">
        <f t="shared" ref="Q47:Q52" si="30">SUM(D47:O47)</f>
        <v>0</v>
      </c>
      <c r="R47" s="49">
        <f>IF('Yearly Budget'!$G$9&gt;0,'Yearly Budget'!G48,'Yearly Budget'!F48)</f>
        <v>0</v>
      </c>
      <c r="S47" s="49">
        <f t="shared" ref="S47:S52" si="31">IF($R$9&gt;0,SUM(Q47-R47),0)</f>
        <v>0</v>
      </c>
      <c r="T47" s="49">
        <f>'Yearly Budget'!F48</f>
        <v>0</v>
      </c>
      <c r="U47" s="49">
        <f t="shared" ref="U47:U52" si="32">IF($T$9&gt;0,SUM(Q47-T47),0)</f>
        <v>0</v>
      </c>
      <c r="V47" s="49">
        <f>'Yearly Budget'!D48</f>
        <v>0</v>
      </c>
      <c r="W47" s="49">
        <f t="shared" ref="W47:W52" si="33">IF($V$9&gt;0,SUM(Q47-V47),0)</f>
        <v>0</v>
      </c>
      <c r="X47" s="1"/>
      <c r="Y47" s="1"/>
      <c r="Z47" s="1"/>
      <c r="AA47" s="1"/>
      <c r="AB47" s="1"/>
      <c r="AC47" s="1"/>
      <c r="AD47" s="1"/>
      <c r="AE47" s="1"/>
      <c r="AF47" s="1"/>
    </row>
    <row r="48" spans="2:32" s="4" customFormat="1" ht="15" customHeight="1" x14ac:dyDescent="0.25">
      <c r="B48" s="25" t="str">
        <f>'Yearly Budget'!B49</f>
        <v>Title I</v>
      </c>
      <c r="C48" s="1"/>
      <c r="D48" s="116">
        <v>0</v>
      </c>
      <c r="E48" s="116">
        <v>0</v>
      </c>
      <c r="F48" s="116">
        <v>0</v>
      </c>
      <c r="G48" s="116">
        <v>0</v>
      </c>
      <c r="H48" s="116">
        <v>0</v>
      </c>
      <c r="I48" s="116">
        <v>0</v>
      </c>
      <c r="J48" s="116">
        <v>0</v>
      </c>
      <c r="K48" s="116">
        <v>0</v>
      </c>
      <c r="L48" s="116">
        <v>0</v>
      </c>
      <c r="M48" s="116">
        <v>0</v>
      </c>
      <c r="N48" s="116">
        <v>0</v>
      </c>
      <c r="O48" s="116">
        <v>0</v>
      </c>
      <c r="P48" s="3"/>
      <c r="Q48" s="49">
        <f t="shared" si="30"/>
        <v>0</v>
      </c>
      <c r="R48" s="49">
        <f>IF('Yearly Budget'!$G$9&gt;0,'Yearly Budget'!G49,'Yearly Budget'!F49)</f>
        <v>0</v>
      </c>
      <c r="S48" s="49">
        <f t="shared" si="31"/>
        <v>0</v>
      </c>
      <c r="T48" s="49">
        <f>'Yearly Budget'!F49</f>
        <v>0</v>
      </c>
      <c r="U48" s="49">
        <f t="shared" si="32"/>
        <v>0</v>
      </c>
      <c r="V48" s="49">
        <f>'Yearly Budget'!D49</f>
        <v>0</v>
      </c>
      <c r="W48" s="49">
        <f t="shared" si="33"/>
        <v>0</v>
      </c>
      <c r="X48" s="1"/>
      <c r="Y48" s="1"/>
      <c r="Z48" s="1"/>
      <c r="AA48" s="1"/>
      <c r="AB48" s="1"/>
      <c r="AC48" s="1"/>
      <c r="AD48" s="1"/>
      <c r="AE48" s="1"/>
      <c r="AF48" s="1"/>
    </row>
    <row r="49" spans="2:32" s="4" customFormat="1" ht="15" customHeight="1" x14ac:dyDescent="0.25">
      <c r="B49" s="25" t="str">
        <f>'Yearly Budget'!B50</f>
        <v>Title II</v>
      </c>
      <c r="C49" s="1"/>
      <c r="D49" s="116">
        <v>0</v>
      </c>
      <c r="E49" s="116">
        <v>0</v>
      </c>
      <c r="F49" s="116">
        <v>0</v>
      </c>
      <c r="G49" s="116">
        <v>0</v>
      </c>
      <c r="H49" s="116">
        <v>0</v>
      </c>
      <c r="I49" s="116">
        <v>0</v>
      </c>
      <c r="J49" s="116">
        <v>0</v>
      </c>
      <c r="K49" s="116">
        <v>0</v>
      </c>
      <c r="L49" s="116">
        <v>0</v>
      </c>
      <c r="M49" s="116">
        <v>0</v>
      </c>
      <c r="N49" s="116">
        <v>0</v>
      </c>
      <c r="O49" s="116">
        <v>0</v>
      </c>
      <c r="P49" s="3"/>
      <c r="Q49" s="49">
        <f t="shared" si="30"/>
        <v>0</v>
      </c>
      <c r="R49" s="49">
        <f>IF('Yearly Budget'!$G$9&gt;0,'Yearly Budget'!G50,'Yearly Budget'!F50)</f>
        <v>0</v>
      </c>
      <c r="S49" s="49">
        <f t="shared" si="31"/>
        <v>0</v>
      </c>
      <c r="T49" s="49">
        <f>'Yearly Budget'!F50</f>
        <v>0</v>
      </c>
      <c r="U49" s="49">
        <f t="shared" si="32"/>
        <v>0</v>
      </c>
      <c r="V49" s="49">
        <f>'Yearly Budget'!D50</f>
        <v>0</v>
      </c>
      <c r="W49" s="49">
        <f t="shared" si="33"/>
        <v>0</v>
      </c>
      <c r="X49" s="1"/>
      <c r="Y49" s="1"/>
      <c r="Z49" s="1"/>
      <c r="AA49" s="1"/>
      <c r="AB49" s="1"/>
      <c r="AC49" s="1"/>
      <c r="AD49" s="1"/>
      <c r="AE49" s="1"/>
      <c r="AF49" s="1"/>
    </row>
    <row r="50" spans="2:32" s="4" customFormat="1" ht="15" customHeight="1" x14ac:dyDescent="0.25">
      <c r="B50" s="25" t="str">
        <f>'Yearly Budget'!B51</f>
        <v>Title III</v>
      </c>
      <c r="C50" s="1"/>
      <c r="D50" s="116">
        <v>0</v>
      </c>
      <c r="E50" s="116">
        <v>0</v>
      </c>
      <c r="F50" s="116">
        <v>0</v>
      </c>
      <c r="G50" s="116">
        <v>0</v>
      </c>
      <c r="H50" s="116">
        <v>0</v>
      </c>
      <c r="I50" s="116">
        <v>0</v>
      </c>
      <c r="J50" s="116">
        <v>0</v>
      </c>
      <c r="K50" s="116">
        <v>0</v>
      </c>
      <c r="L50" s="116">
        <v>0</v>
      </c>
      <c r="M50" s="116">
        <v>0</v>
      </c>
      <c r="N50" s="116">
        <v>0</v>
      </c>
      <c r="O50" s="116">
        <v>0</v>
      </c>
      <c r="P50" s="3"/>
      <c r="Q50" s="49">
        <f t="shared" si="30"/>
        <v>0</v>
      </c>
      <c r="R50" s="49">
        <f>IF('Yearly Budget'!$G$9&gt;0,'Yearly Budget'!G51,'Yearly Budget'!F51)</f>
        <v>0</v>
      </c>
      <c r="S50" s="49">
        <f t="shared" si="31"/>
        <v>0</v>
      </c>
      <c r="T50" s="49">
        <f>'Yearly Budget'!F51</f>
        <v>0</v>
      </c>
      <c r="U50" s="49">
        <f t="shared" si="32"/>
        <v>0</v>
      </c>
      <c r="V50" s="49">
        <f>'Yearly Budget'!D51</f>
        <v>0</v>
      </c>
      <c r="W50" s="49">
        <f t="shared" si="33"/>
        <v>0</v>
      </c>
      <c r="X50" s="1"/>
      <c r="Y50" s="1"/>
      <c r="Z50" s="1"/>
      <c r="AA50" s="1"/>
      <c r="AB50" s="1"/>
      <c r="AC50" s="1"/>
      <c r="AD50" s="1"/>
      <c r="AE50" s="1"/>
      <c r="AF50" s="1"/>
    </row>
    <row r="51" spans="2:32" s="4" customFormat="1" ht="15" customHeight="1" x14ac:dyDescent="0.25">
      <c r="B51" s="25" t="str">
        <f>'Yearly Budget'!B52</f>
        <v>IDEA Funding</v>
      </c>
      <c r="C51" s="1"/>
      <c r="D51" s="116">
        <v>0</v>
      </c>
      <c r="E51" s="116">
        <v>0</v>
      </c>
      <c r="F51" s="116">
        <v>0</v>
      </c>
      <c r="G51" s="116">
        <v>0</v>
      </c>
      <c r="H51" s="116">
        <v>0</v>
      </c>
      <c r="I51" s="116">
        <v>0</v>
      </c>
      <c r="J51" s="116">
        <v>0</v>
      </c>
      <c r="K51" s="116">
        <v>0</v>
      </c>
      <c r="L51" s="116">
        <v>0</v>
      </c>
      <c r="M51" s="116">
        <v>0</v>
      </c>
      <c r="N51" s="116">
        <v>0</v>
      </c>
      <c r="O51" s="116">
        <v>0</v>
      </c>
      <c r="P51" s="3"/>
      <c r="Q51" s="49">
        <f t="shared" si="30"/>
        <v>0</v>
      </c>
      <c r="R51" s="49">
        <f>IF('Yearly Budget'!$G$9&gt;0,'Yearly Budget'!G52,'Yearly Budget'!F52)</f>
        <v>0</v>
      </c>
      <c r="S51" s="49">
        <f t="shared" si="31"/>
        <v>0</v>
      </c>
      <c r="T51" s="49">
        <f>'Yearly Budget'!F52</f>
        <v>0</v>
      </c>
      <c r="U51" s="49">
        <f t="shared" si="32"/>
        <v>0</v>
      </c>
      <c r="V51" s="49">
        <f>'Yearly Budget'!D52</f>
        <v>0</v>
      </c>
      <c r="W51" s="49">
        <f t="shared" si="33"/>
        <v>0</v>
      </c>
      <c r="X51" s="1"/>
      <c r="Y51" s="1"/>
      <c r="Z51" s="1"/>
      <c r="AA51" s="1"/>
      <c r="AB51" s="1"/>
      <c r="AC51" s="1"/>
      <c r="AD51" s="1"/>
      <c r="AE51" s="1"/>
      <c r="AF51" s="1"/>
    </row>
    <row r="52" spans="2:32" s="4" customFormat="1" ht="15" customHeight="1" x14ac:dyDescent="0.25">
      <c r="B52" s="25" t="str">
        <f>'Yearly Budget'!B53</f>
        <v>CSP</v>
      </c>
      <c r="C52" s="1"/>
      <c r="D52" s="116">
        <v>0</v>
      </c>
      <c r="E52" s="116">
        <v>0</v>
      </c>
      <c r="F52" s="116">
        <v>0</v>
      </c>
      <c r="G52" s="116">
        <v>0</v>
      </c>
      <c r="H52" s="116">
        <v>0</v>
      </c>
      <c r="I52" s="116">
        <v>0</v>
      </c>
      <c r="J52" s="116">
        <v>0</v>
      </c>
      <c r="K52" s="116">
        <v>0</v>
      </c>
      <c r="L52" s="116">
        <v>0</v>
      </c>
      <c r="M52" s="116">
        <v>0</v>
      </c>
      <c r="N52" s="116">
        <v>0</v>
      </c>
      <c r="O52" s="116">
        <v>0</v>
      </c>
      <c r="P52" s="3"/>
      <c r="Q52" s="49">
        <f t="shared" si="30"/>
        <v>0</v>
      </c>
      <c r="R52" s="49">
        <f>IF('Yearly Budget'!$G$9&gt;0,'Yearly Budget'!G53,'Yearly Budget'!F53)</f>
        <v>0</v>
      </c>
      <c r="S52" s="49">
        <f t="shared" si="31"/>
        <v>0</v>
      </c>
      <c r="T52" s="49">
        <f>'Yearly Budget'!F53</f>
        <v>0</v>
      </c>
      <c r="U52" s="49">
        <f t="shared" si="32"/>
        <v>0</v>
      </c>
      <c r="V52" s="49">
        <f>'Yearly Budget'!D53</f>
        <v>0</v>
      </c>
      <c r="W52" s="49">
        <f t="shared" si="33"/>
        <v>0</v>
      </c>
      <c r="X52" s="1"/>
      <c r="Y52" s="1"/>
      <c r="Z52" s="1"/>
      <c r="AA52" s="1"/>
      <c r="AB52" s="1"/>
      <c r="AC52" s="1"/>
      <c r="AD52" s="1"/>
      <c r="AE52" s="1"/>
      <c r="AF52" s="1"/>
    </row>
    <row r="53" spans="2:32" s="4" customFormat="1" ht="15" customHeight="1" x14ac:dyDescent="0.25">
      <c r="B53" s="23" t="str">
        <f>'Yearly Budget'!B54</f>
        <v xml:space="preserve">Total 5200 - General Purpose Direct Fed. Grants - Unassigned  </v>
      </c>
      <c r="C53" s="1"/>
      <c r="D53" s="53">
        <f>SUM(D47:D52)</f>
        <v>0</v>
      </c>
      <c r="E53" s="53">
        <f t="shared" ref="E53:M53" si="34">SUM(E47:E52)</f>
        <v>0</v>
      </c>
      <c r="F53" s="53">
        <f t="shared" si="34"/>
        <v>0</v>
      </c>
      <c r="G53" s="53">
        <f t="shared" si="34"/>
        <v>0</v>
      </c>
      <c r="H53" s="53">
        <f t="shared" si="34"/>
        <v>0</v>
      </c>
      <c r="I53" s="53">
        <f t="shared" si="34"/>
        <v>0</v>
      </c>
      <c r="J53" s="53">
        <f t="shared" si="34"/>
        <v>0</v>
      </c>
      <c r="K53" s="53">
        <f t="shared" si="34"/>
        <v>0</v>
      </c>
      <c r="L53" s="53">
        <f t="shared" si="34"/>
        <v>0</v>
      </c>
      <c r="M53" s="53">
        <f t="shared" si="34"/>
        <v>0</v>
      </c>
      <c r="N53" s="53">
        <f t="shared" ref="N53:W53" si="35">SUM(N47:N52)</f>
        <v>0</v>
      </c>
      <c r="O53" s="53">
        <f t="shared" si="35"/>
        <v>0</v>
      </c>
      <c r="P53" s="3"/>
      <c r="Q53" s="53">
        <f>SUM(Q47:Q52)</f>
        <v>0</v>
      </c>
      <c r="R53" s="53">
        <f t="shared" si="35"/>
        <v>0</v>
      </c>
      <c r="S53" s="53">
        <f>SUM(S47:S52)</f>
        <v>0</v>
      </c>
      <c r="T53" s="53">
        <f t="shared" si="35"/>
        <v>0</v>
      </c>
      <c r="U53" s="53">
        <f t="shared" si="35"/>
        <v>0</v>
      </c>
      <c r="V53" s="53">
        <f t="shared" si="35"/>
        <v>0</v>
      </c>
      <c r="W53" s="53">
        <f t="shared" si="35"/>
        <v>0</v>
      </c>
      <c r="X53" s="1"/>
      <c r="Y53" s="1"/>
      <c r="Z53" s="1"/>
      <c r="AA53" s="1"/>
      <c r="AB53" s="1"/>
      <c r="AC53" s="1"/>
      <c r="AD53" s="1"/>
      <c r="AE53" s="1"/>
      <c r="AF53" s="1"/>
    </row>
    <row r="54" spans="2:32" s="4" customFormat="1" ht="15" customHeight="1" x14ac:dyDescent="0.25">
      <c r="B54" s="23" t="str">
        <f>'Yearly Budget'!B55</f>
        <v>Custom FEDERAL REVENUE - GENERAL PURPOSE</v>
      </c>
      <c r="C54" s="1"/>
      <c r="D54" s="116">
        <v>0</v>
      </c>
      <c r="E54" s="116">
        <v>0</v>
      </c>
      <c r="F54" s="116">
        <v>0</v>
      </c>
      <c r="G54" s="116">
        <v>0</v>
      </c>
      <c r="H54" s="116">
        <v>0</v>
      </c>
      <c r="I54" s="116">
        <v>0</v>
      </c>
      <c r="J54" s="116">
        <v>0</v>
      </c>
      <c r="K54" s="116">
        <v>0</v>
      </c>
      <c r="L54" s="116">
        <v>0</v>
      </c>
      <c r="M54" s="116">
        <v>0</v>
      </c>
      <c r="N54" s="116">
        <v>0</v>
      </c>
      <c r="O54" s="116">
        <v>0</v>
      </c>
      <c r="P54" s="3"/>
      <c r="Q54" s="49">
        <f>SUM(D54:O54)</f>
        <v>0</v>
      </c>
      <c r="R54" s="49">
        <f>IF('Yearly Budget'!$G$9&gt;0,'Yearly Budget'!G55,'Yearly Budget'!F55)</f>
        <v>0</v>
      </c>
      <c r="S54" s="49">
        <f>IF($R$9&gt;0,SUM(Q54-R54),0)</f>
        <v>0</v>
      </c>
      <c r="T54" s="49">
        <f>'Yearly Budget'!F55</f>
        <v>0</v>
      </c>
      <c r="U54" s="49">
        <f>IF($T$9&gt;0,SUM(Q54-T54),0)</f>
        <v>0</v>
      </c>
      <c r="V54" s="49">
        <f>'Yearly Budget'!D55</f>
        <v>0</v>
      </c>
      <c r="W54" s="49">
        <f>IF($V$9&gt;0,SUM(Q54-V54),0)</f>
        <v>0</v>
      </c>
      <c r="X54" s="1"/>
      <c r="Y54" s="1"/>
      <c r="Z54" s="1"/>
      <c r="AA54" s="1"/>
      <c r="AB54" s="1"/>
      <c r="AC54" s="1"/>
      <c r="AD54" s="1"/>
      <c r="AE54" s="1"/>
      <c r="AF54" s="1"/>
    </row>
    <row r="55" spans="2:32" s="4" customFormat="1" ht="15" customHeight="1" thickBot="1" x14ac:dyDescent="0.3">
      <c r="B55" s="21" t="str">
        <f>'Yearly Budget'!B56</f>
        <v>TOTAL FEDERAL REVENUE - GENERAL PURPOSE</v>
      </c>
      <c r="C55" s="1"/>
      <c r="D55" s="52">
        <f t="shared" ref="D55:W55" si="36">SUM(D53:D54)</f>
        <v>0</v>
      </c>
      <c r="E55" s="52">
        <f t="shared" ref="E55:M55" si="37">SUM(E53:E54)</f>
        <v>0</v>
      </c>
      <c r="F55" s="52">
        <f t="shared" si="37"/>
        <v>0</v>
      </c>
      <c r="G55" s="52">
        <f t="shared" si="37"/>
        <v>0</v>
      </c>
      <c r="H55" s="52">
        <f t="shared" si="37"/>
        <v>0</v>
      </c>
      <c r="I55" s="52">
        <f t="shared" si="37"/>
        <v>0</v>
      </c>
      <c r="J55" s="52">
        <f t="shared" si="37"/>
        <v>0</v>
      </c>
      <c r="K55" s="52">
        <f t="shared" si="37"/>
        <v>0</v>
      </c>
      <c r="L55" s="52">
        <f t="shared" si="37"/>
        <v>0</v>
      </c>
      <c r="M55" s="52">
        <f t="shared" si="37"/>
        <v>0</v>
      </c>
      <c r="N55" s="52">
        <f t="shared" si="36"/>
        <v>0</v>
      </c>
      <c r="O55" s="52">
        <f t="shared" si="36"/>
        <v>0</v>
      </c>
      <c r="P55" s="3"/>
      <c r="Q55" s="52">
        <f t="shared" si="36"/>
        <v>0</v>
      </c>
      <c r="R55" s="52">
        <f t="shared" si="36"/>
        <v>0</v>
      </c>
      <c r="S55" s="52">
        <f t="shared" si="36"/>
        <v>0</v>
      </c>
      <c r="T55" s="52">
        <f t="shared" si="36"/>
        <v>0</v>
      </c>
      <c r="U55" s="52">
        <f t="shared" si="36"/>
        <v>0</v>
      </c>
      <c r="V55" s="52">
        <f t="shared" si="36"/>
        <v>0</v>
      </c>
      <c r="W55" s="52">
        <f t="shared" si="36"/>
        <v>0</v>
      </c>
      <c r="X55" s="1"/>
      <c r="Y55" s="1"/>
      <c r="Z55" s="1"/>
      <c r="AA55" s="1"/>
      <c r="AB55" s="1"/>
      <c r="AC55" s="1"/>
      <c r="AD55" s="1"/>
      <c r="AE55" s="1"/>
      <c r="AF55" s="1"/>
    </row>
    <row r="56" spans="2:32" s="4" customFormat="1" ht="6" customHeight="1" thickTop="1" x14ac:dyDescent="0.25">
      <c r="B56" s="23"/>
      <c r="C56" s="1"/>
      <c r="D56" s="19"/>
      <c r="E56" s="19"/>
      <c r="F56" s="19"/>
      <c r="G56" s="19"/>
      <c r="H56" s="19"/>
      <c r="I56" s="19"/>
      <c r="J56" s="19"/>
      <c r="K56" s="19"/>
      <c r="L56" s="19"/>
      <c r="M56" s="19"/>
      <c r="N56" s="19"/>
      <c r="O56" s="19"/>
      <c r="P56" s="3"/>
      <c r="Q56" s="19"/>
      <c r="R56" s="19"/>
      <c r="S56" s="19"/>
      <c r="T56" s="19"/>
      <c r="U56" s="19"/>
      <c r="V56" s="19"/>
      <c r="W56" s="19"/>
      <c r="X56" s="1"/>
      <c r="Y56" s="1"/>
      <c r="Z56" s="1"/>
      <c r="AA56" s="1"/>
      <c r="AB56" s="1"/>
      <c r="AC56" s="1"/>
      <c r="AD56" s="1"/>
      <c r="AE56" s="1"/>
      <c r="AF56" s="1"/>
    </row>
    <row r="57" spans="2:32" s="4" customFormat="1" ht="15" customHeight="1" x14ac:dyDescent="0.25">
      <c r="B57" s="21" t="str">
        <f>'Yearly Budget'!B58</f>
        <v>6000 - FEDERAL REVENUE - SPECIAL PURPOSE</v>
      </c>
      <c r="C57" s="1"/>
      <c r="D57" s="19"/>
      <c r="E57" s="19"/>
      <c r="F57" s="19"/>
      <c r="G57" s="19"/>
      <c r="H57" s="19"/>
      <c r="I57" s="19"/>
      <c r="J57" s="19"/>
      <c r="K57" s="19"/>
      <c r="L57" s="19"/>
      <c r="M57" s="19"/>
      <c r="N57" s="19"/>
      <c r="O57" s="19"/>
      <c r="P57" s="3"/>
      <c r="Q57" s="19"/>
      <c r="R57" s="19"/>
      <c r="S57" s="19"/>
      <c r="T57" s="19"/>
      <c r="U57" s="19"/>
      <c r="V57" s="19"/>
      <c r="W57" s="19"/>
      <c r="X57" s="1"/>
      <c r="Y57" s="1"/>
      <c r="Z57" s="1"/>
      <c r="AA57" s="1"/>
      <c r="AB57" s="1"/>
      <c r="AC57" s="1"/>
      <c r="AD57" s="1"/>
      <c r="AE57" s="1"/>
      <c r="AF57" s="1"/>
    </row>
    <row r="58" spans="2:32" s="4" customFormat="1" ht="15" customHeight="1" x14ac:dyDescent="0.25">
      <c r="B58" s="23" t="str">
        <f>'Yearly Budget'!B59</f>
        <v xml:space="preserve">6100 - Special Purpose - OSPI Unassigned    </v>
      </c>
      <c r="C58" s="1"/>
      <c r="D58" s="116">
        <v>0</v>
      </c>
      <c r="E58" s="116">
        <v>0</v>
      </c>
      <c r="F58" s="116">
        <v>0</v>
      </c>
      <c r="G58" s="116">
        <v>0</v>
      </c>
      <c r="H58" s="116">
        <v>0</v>
      </c>
      <c r="I58" s="116">
        <v>0</v>
      </c>
      <c r="J58" s="116">
        <v>0</v>
      </c>
      <c r="K58" s="116">
        <v>0</v>
      </c>
      <c r="L58" s="116">
        <v>0</v>
      </c>
      <c r="M58" s="116">
        <v>0</v>
      </c>
      <c r="N58" s="116">
        <v>0</v>
      </c>
      <c r="O58" s="116">
        <v>0</v>
      </c>
      <c r="P58" s="3"/>
      <c r="Q58" s="49">
        <f t="shared" ref="Q58:Q66" si="38">SUM(D58:O58)</f>
        <v>0</v>
      </c>
      <c r="R58" s="49">
        <f>IF('Yearly Budget'!$G$9&gt;0,'Yearly Budget'!G59,'Yearly Budget'!F59)</f>
        <v>0</v>
      </c>
      <c r="S58" s="49">
        <f t="shared" ref="S58:S66" si="39">IF($R$9&gt;0,SUM(Q58-R58),0)</f>
        <v>0</v>
      </c>
      <c r="T58" s="49">
        <f>'Yearly Budget'!F59</f>
        <v>0</v>
      </c>
      <c r="U58" s="49">
        <f t="shared" ref="U58:U66" si="40">IF($T$9&gt;0,SUM(Q58-T58),0)</f>
        <v>0</v>
      </c>
      <c r="V58" s="49">
        <f>'Yearly Budget'!D59</f>
        <v>0</v>
      </c>
      <c r="W58" s="49">
        <f t="shared" ref="W58:W66" si="41">IF($V$9&gt;0,SUM(Q58-V58),0)</f>
        <v>0</v>
      </c>
      <c r="X58" s="1"/>
      <c r="Y58" s="1"/>
      <c r="Z58" s="1"/>
      <c r="AA58" s="1"/>
      <c r="AB58" s="1"/>
      <c r="AC58" s="1"/>
      <c r="AD58" s="1"/>
      <c r="AE58" s="1"/>
      <c r="AF58" s="1"/>
    </row>
    <row r="59" spans="2:32" s="4" customFormat="1" ht="15" customHeight="1" x14ac:dyDescent="0.25">
      <c r="B59" s="23" t="str">
        <f>'Yearly Budget'!B60</f>
        <v xml:space="preserve">6198 - School Food Services     </v>
      </c>
      <c r="C59" s="1"/>
      <c r="D59" s="116">
        <v>0</v>
      </c>
      <c r="E59" s="116">
        <v>0</v>
      </c>
      <c r="F59" s="116">
        <v>0</v>
      </c>
      <c r="G59" s="116">
        <v>0</v>
      </c>
      <c r="H59" s="116">
        <v>0</v>
      </c>
      <c r="I59" s="116">
        <v>0</v>
      </c>
      <c r="J59" s="116">
        <v>0</v>
      </c>
      <c r="K59" s="116">
        <v>0</v>
      </c>
      <c r="L59" s="116">
        <v>0</v>
      </c>
      <c r="M59" s="116">
        <v>0</v>
      </c>
      <c r="N59" s="116">
        <v>0</v>
      </c>
      <c r="O59" s="116">
        <v>0</v>
      </c>
      <c r="P59" s="3"/>
      <c r="Q59" s="49">
        <f t="shared" si="38"/>
        <v>0</v>
      </c>
      <c r="R59" s="49">
        <f>IF('Yearly Budget'!$G$9&gt;0,'Yearly Budget'!G60,'Yearly Budget'!F60)</f>
        <v>0</v>
      </c>
      <c r="S59" s="49">
        <f t="shared" si="39"/>
        <v>0</v>
      </c>
      <c r="T59" s="49">
        <f>'Yearly Budget'!F60</f>
        <v>0</v>
      </c>
      <c r="U59" s="49">
        <f t="shared" si="40"/>
        <v>0</v>
      </c>
      <c r="V59" s="49">
        <f>'Yearly Budget'!D60</f>
        <v>0</v>
      </c>
      <c r="W59" s="49">
        <f t="shared" si="41"/>
        <v>0</v>
      </c>
      <c r="X59" s="1"/>
      <c r="Y59" s="1"/>
      <c r="Z59" s="1"/>
      <c r="AA59" s="1"/>
      <c r="AB59" s="1"/>
      <c r="AC59" s="1"/>
      <c r="AD59" s="1"/>
      <c r="AE59" s="1"/>
      <c r="AF59" s="1"/>
    </row>
    <row r="60" spans="2:32" s="4" customFormat="1" ht="15" customHeight="1" x14ac:dyDescent="0.25">
      <c r="B60" s="25" t="str">
        <f>'Yearly Budget'!B61</f>
        <v>Free Breakfast Reimbursement</v>
      </c>
      <c r="C60" s="1"/>
      <c r="D60" s="116">
        <v>0</v>
      </c>
      <c r="E60" s="116">
        <v>0</v>
      </c>
      <c r="F60" s="116">
        <v>0</v>
      </c>
      <c r="G60" s="116">
        <v>0</v>
      </c>
      <c r="H60" s="116">
        <v>0</v>
      </c>
      <c r="I60" s="116">
        <v>0</v>
      </c>
      <c r="J60" s="116">
        <v>0</v>
      </c>
      <c r="K60" s="116">
        <v>0</v>
      </c>
      <c r="L60" s="116">
        <v>0</v>
      </c>
      <c r="M60" s="116">
        <v>0</v>
      </c>
      <c r="N60" s="116">
        <v>0</v>
      </c>
      <c r="O60" s="116">
        <v>0</v>
      </c>
      <c r="P60" s="3"/>
      <c r="Q60" s="49">
        <f t="shared" si="38"/>
        <v>0</v>
      </c>
      <c r="R60" s="49">
        <f>IF('Yearly Budget'!$G$9&gt;0,'Yearly Budget'!G61,'Yearly Budget'!F61)</f>
        <v>0</v>
      </c>
      <c r="S60" s="49">
        <f t="shared" si="39"/>
        <v>0</v>
      </c>
      <c r="T60" s="49">
        <f>'Yearly Budget'!F61</f>
        <v>0</v>
      </c>
      <c r="U60" s="49">
        <f t="shared" si="40"/>
        <v>0</v>
      </c>
      <c r="V60" s="49">
        <f>'Yearly Budget'!D61</f>
        <v>0</v>
      </c>
      <c r="W60" s="49">
        <f t="shared" si="41"/>
        <v>0</v>
      </c>
      <c r="X60" s="1"/>
      <c r="Y60" s="1"/>
      <c r="Z60" s="1"/>
      <c r="AA60" s="1"/>
      <c r="AB60" s="1"/>
      <c r="AC60" s="1"/>
      <c r="AD60" s="1"/>
      <c r="AE60" s="1"/>
      <c r="AF60" s="1"/>
    </row>
    <row r="61" spans="2:32" s="4" customFormat="1" ht="15" customHeight="1" x14ac:dyDescent="0.25">
      <c r="B61" s="25" t="str">
        <f>'Yearly Budget'!B62</f>
        <v>Reduced Breakfast Reimbursement</v>
      </c>
      <c r="C61" s="1"/>
      <c r="D61" s="116">
        <v>0</v>
      </c>
      <c r="E61" s="116">
        <v>0</v>
      </c>
      <c r="F61" s="116">
        <v>0</v>
      </c>
      <c r="G61" s="116">
        <v>0</v>
      </c>
      <c r="H61" s="116">
        <v>0</v>
      </c>
      <c r="I61" s="116">
        <v>0</v>
      </c>
      <c r="J61" s="116">
        <v>0</v>
      </c>
      <c r="K61" s="116">
        <v>0</v>
      </c>
      <c r="L61" s="116">
        <v>0</v>
      </c>
      <c r="M61" s="116">
        <v>0</v>
      </c>
      <c r="N61" s="116">
        <v>0</v>
      </c>
      <c r="O61" s="116">
        <v>0</v>
      </c>
      <c r="P61" s="3"/>
      <c r="Q61" s="49">
        <f t="shared" si="38"/>
        <v>0</v>
      </c>
      <c r="R61" s="49">
        <f>IF('Yearly Budget'!$G$9&gt;0,'Yearly Budget'!G62,'Yearly Budget'!F62)</f>
        <v>0</v>
      </c>
      <c r="S61" s="49">
        <f t="shared" si="39"/>
        <v>0</v>
      </c>
      <c r="T61" s="49">
        <f>'Yearly Budget'!F62</f>
        <v>0</v>
      </c>
      <c r="U61" s="49">
        <f t="shared" si="40"/>
        <v>0</v>
      </c>
      <c r="V61" s="49">
        <f>'Yearly Budget'!D62</f>
        <v>0</v>
      </c>
      <c r="W61" s="49">
        <f t="shared" si="41"/>
        <v>0</v>
      </c>
      <c r="X61" s="1"/>
      <c r="Y61" s="1"/>
      <c r="Z61" s="1"/>
      <c r="AA61" s="1"/>
      <c r="AB61" s="1"/>
      <c r="AC61" s="1"/>
      <c r="AD61" s="1"/>
      <c r="AE61" s="1"/>
      <c r="AF61" s="1"/>
    </row>
    <row r="62" spans="2:32" s="4" customFormat="1" ht="15" customHeight="1" x14ac:dyDescent="0.25">
      <c r="B62" s="25" t="str">
        <f>'Yearly Budget'!B63</f>
        <v>Paid Breakfast Reimbursement</v>
      </c>
      <c r="C62" s="1"/>
      <c r="D62" s="116">
        <v>0</v>
      </c>
      <c r="E62" s="116">
        <v>0</v>
      </c>
      <c r="F62" s="116">
        <v>0</v>
      </c>
      <c r="G62" s="116">
        <v>0</v>
      </c>
      <c r="H62" s="116">
        <v>0</v>
      </c>
      <c r="I62" s="116">
        <v>0</v>
      </c>
      <c r="J62" s="116">
        <v>0</v>
      </c>
      <c r="K62" s="116">
        <v>0</v>
      </c>
      <c r="L62" s="116">
        <v>0</v>
      </c>
      <c r="M62" s="116">
        <v>0</v>
      </c>
      <c r="N62" s="116">
        <v>0</v>
      </c>
      <c r="O62" s="116">
        <v>0</v>
      </c>
      <c r="P62" s="3"/>
      <c r="Q62" s="49">
        <f t="shared" si="38"/>
        <v>0</v>
      </c>
      <c r="R62" s="49">
        <f>IF('Yearly Budget'!$G$9&gt;0,'Yearly Budget'!G63,'Yearly Budget'!F63)</f>
        <v>0</v>
      </c>
      <c r="S62" s="49">
        <f t="shared" si="39"/>
        <v>0</v>
      </c>
      <c r="T62" s="49">
        <f>'Yearly Budget'!F63</f>
        <v>0</v>
      </c>
      <c r="U62" s="49">
        <f t="shared" si="40"/>
        <v>0</v>
      </c>
      <c r="V62" s="49">
        <f>'Yearly Budget'!D63</f>
        <v>0</v>
      </c>
      <c r="W62" s="49">
        <f t="shared" si="41"/>
        <v>0</v>
      </c>
      <c r="X62" s="1"/>
      <c r="Y62" s="1"/>
      <c r="Z62" s="1"/>
      <c r="AA62" s="1"/>
      <c r="AB62" s="1"/>
      <c r="AC62" s="1"/>
      <c r="AD62" s="1"/>
      <c r="AE62" s="1"/>
      <c r="AF62" s="1"/>
    </row>
    <row r="63" spans="2:32" s="4" customFormat="1" ht="15" customHeight="1" x14ac:dyDescent="0.25">
      <c r="B63" s="25" t="str">
        <f>'Yearly Budget'!B64</f>
        <v xml:space="preserve">Free Lunch Reimbursement </v>
      </c>
      <c r="C63" s="1"/>
      <c r="D63" s="116">
        <v>0</v>
      </c>
      <c r="E63" s="116">
        <v>0</v>
      </c>
      <c r="F63" s="116">
        <v>0</v>
      </c>
      <c r="G63" s="116">
        <v>0</v>
      </c>
      <c r="H63" s="116">
        <v>0</v>
      </c>
      <c r="I63" s="116">
        <v>0</v>
      </c>
      <c r="J63" s="116">
        <v>0</v>
      </c>
      <c r="K63" s="116">
        <v>0</v>
      </c>
      <c r="L63" s="116">
        <v>0</v>
      </c>
      <c r="M63" s="116">
        <v>0</v>
      </c>
      <c r="N63" s="116">
        <v>0</v>
      </c>
      <c r="O63" s="116">
        <v>0</v>
      </c>
      <c r="P63" s="3"/>
      <c r="Q63" s="49">
        <f t="shared" si="38"/>
        <v>0</v>
      </c>
      <c r="R63" s="49">
        <f>IF('Yearly Budget'!$G$9&gt;0,'Yearly Budget'!G64,'Yearly Budget'!F64)</f>
        <v>0</v>
      </c>
      <c r="S63" s="49">
        <f t="shared" si="39"/>
        <v>0</v>
      </c>
      <c r="T63" s="49">
        <f>'Yearly Budget'!F64</f>
        <v>0</v>
      </c>
      <c r="U63" s="49">
        <f t="shared" si="40"/>
        <v>0</v>
      </c>
      <c r="V63" s="49">
        <f>'Yearly Budget'!D64</f>
        <v>0</v>
      </c>
      <c r="W63" s="49">
        <f t="shared" si="41"/>
        <v>0</v>
      </c>
      <c r="X63" s="1"/>
      <c r="Y63" s="1"/>
      <c r="Z63" s="1"/>
      <c r="AA63" s="1"/>
      <c r="AB63" s="1"/>
      <c r="AC63" s="1"/>
      <c r="AD63" s="1"/>
      <c r="AE63" s="1"/>
      <c r="AF63" s="1"/>
    </row>
    <row r="64" spans="2:32" s="4" customFormat="1" ht="15" customHeight="1" x14ac:dyDescent="0.25">
      <c r="B64" s="25" t="str">
        <f>'Yearly Budget'!B65</f>
        <v>Reduced Lunch Reimbursement</v>
      </c>
      <c r="C64" s="1"/>
      <c r="D64" s="116">
        <v>0</v>
      </c>
      <c r="E64" s="116">
        <v>0</v>
      </c>
      <c r="F64" s="116">
        <v>0</v>
      </c>
      <c r="G64" s="116">
        <v>0</v>
      </c>
      <c r="H64" s="116">
        <v>0</v>
      </c>
      <c r="I64" s="116">
        <v>0</v>
      </c>
      <c r="J64" s="116">
        <v>0</v>
      </c>
      <c r="K64" s="116">
        <v>0</v>
      </c>
      <c r="L64" s="116">
        <v>0</v>
      </c>
      <c r="M64" s="116">
        <v>0</v>
      </c>
      <c r="N64" s="116">
        <v>0</v>
      </c>
      <c r="O64" s="116">
        <v>0</v>
      </c>
      <c r="P64" s="3"/>
      <c r="Q64" s="49">
        <f t="shared" si="38"/>
        <v>0</v>
      </c>
      <c r="R64" s="49">
        <f>IF('Yearly Budget'!$G$9&gt;0,'Yearly Budget'!G65,'Yearly Budget'!F65)</f>
        <v>0</v>
      </c>
      <c r="S64" s="49">
        <f t="shared" si="39"/>
        <v>0</v>
      </c>
      <c r="T64" s="49">
        <f>'Yearly Budget'!F65</f>
        <v>0</v>
      </c>
      <c r="U64" s="49">
        <f t="shared" si="40"/>
        <v>0</v>
      </c>
      <c r="V64" s="49">
        <f>'Yearly Budget'!D65</f>
        <v>0</v>
      </c>
      <c r="W64" s="49">
        <f t="shared" si="41"/>
        <v>0</v>
      </c>
      <c r="X64" s="1"/>
      <c r="Y64" s="1"/>
      <c r="Z64" s="1"/>
      <c r="AA64" s="1"/>
      <c r="AB64" s="1"/>
      <c r="AC64" s="1"/>
      <c r="AD64" s="1"/>
      <c r="AE64" s="1"/>
      <c r="AF64" s="1"/>
    </row>
    <row r="65" spans="2:32" s="4" customFormat="1" ht="15" customHeight="1" x14ac:dyDescent="0.25">
      <c r="B65" s="25" t="str">
        <f>'Yearly Budget'!B66</f>
        <v>Paid Lunch Reimbursement</v>
      </c>
      <c r="C65" s="1"/>
      <c r="D65" s="116">
        <v>0</v>
      </c>
      <c r="E65" s="116">
        <v>0</v>
      </c>
      <c r="F65" s="116">
        <v>0</v>
      </c>
      <c r="G65" s="116">
        <v>0</v>
      </c>
      <c r="H65" s="116">
        <v>0</v>
      </c>
      <c r="I65" s="116">
        <v>0</v>
      </c>
      <c r="J65" s="116">
        <v>0</v>
      </c>
      <c r="K65" s="116">
        <v>0</v>
      </c>
      <c r="L65" s="116">
        <v>0</v>
      </c>
      <c r="M65" s="116">
        <v>0</v>
      </c>
      <c r="N65" s="116">
        <v>0</v>
      </c>
      <c r="O65" s="116">
        <v>0</v>
      </c>
      <c r="P65" s="3"/>
      <c r="Q65" s="49">
        <f t="shared" si="38"/>
        <v>0</v>
      </c>
      <c r="R65" s="49">
        <f>IF('Yearly Budget'!$G$9&gt;0,'Yearly Budget'!G66,'Yearly Budget'!F66)</f>
        <v>0</v>
      </c>
      <c r="S65" s="49">
        <f t="shared" si="39"/>
        <v>0</v>
      </c>
      <c r="T65" s="49">
        <f>'Yearly Budget'!F66</f>
        <v>0</v>
      </c>
      <c r="U65" s="49">
        <f t="shared" si="40"/>
        <v>0</v>
      </c>
      <c r="V65" s="49">
        <f>'Yearly Budget'!D66</f>
        <v>0</v>
      </c>
      <c r="W65" s="49">
        <f t="shared" si="41"/>
        <v>0</v>
      </c>
      <c r="X65" s="1"/>
      <c r="Y65" s="1"/>
      <c r="Z65" s="1"/>
      <c r="AA65" s="1"/>
      <c r="AB65" s="1"/>
      <c r="AC65" s="1"/>
      <c r="AD65" s="1"/>
      <c r="AE65" s="1"/>
      <c r="AF65" s="1"/>
    </row>
    <row r="66" spans="2:32" s="4" customFormat="1" ht="15" customHeight="1" x14ac:dyDescent="0.25">
      <c r="B66" s="25" t="str">
        <f>'Yearly Budget'!B67</f>
        <v>Snack Reimbursement</v>
      </c>
      <c r="C66" s="1"/>
      <c r="D66" s="116">
        <v>0</v>
      </c>
      <c r="E66" s="116">
        <v>0</v>
      </c>
      <c r="F66" s="116">
        <v>0</v>
      </c>
      <c r="G66" s="116">
        <v>0</v>
      </c>
      <c r="H66" s="116">
        <v>0</v>
      </c>
      <c r="I66" s="116">
        <v>0</v>
      </c>
      <c r="J66" s="116">
        <v>0</v>
      </c>
      <c r="K66" s="116">
        <v>0</v>
      </c>
      <c r="L66" s="116">
        <v>0</v>
      </c>
      <c r="M66" s="116">
        <v>0</v>
      </c>
      <c r="N66" s="116">
        <v>0</v>
      </c>
      <c r="O66" s="116">
        <v>0</v>
      </c>
      <c r="P66" s="3"/>
      <c r="Q66" s="49">
        <f t="shared" si="38"/>
        <v>0</v>
      </c>
      <c r="R66" s="49">
        <f>IF('Yearly Budget'!$G$9&gt;0,'Yearly Budget'!G67,'Yearly Budget'!F67)</f>
        <v>0</v>
      </c>
      <c r="S66" s="49">
        <f t="shared" si="39"/>
        <v>0</v>
      </c>
      <c r="T66" s="49">
        <f>'Yearly Budget'!F67</f>
        <v>0</v>
      </c>
      <c r="U66" s="49">
        <f t="shared" si="40"/>
        <v>0</v>
      </c>
      <c r="V66" s="49">
        <f>'Yearly Budget'!D67</f>
        <v>0</v>
      </c>
      <c r="W66" s="49">
        <f t="shared" si="41"/>
        <v>0</v>
      </c>
      <c r="X66" s="1"/>
      <c r="Y66" s="1"/>
      <c r="Z66" s="1"/>
      <c r="AA66" s="1"/>
      <c r="AB66" s="1"/>
      <c r="AC66" s="1"/>
      <c r="AD66" s="1"/>
      <c r="AE66" s="1"/>
      <c r="AF66" s="1"/>
    </row>
    <row r="67" spans="2:32" s="4" customFormat="1" ht="15" customHeight="1" x14ac:dyDescent="0.25">
      <c r="B67" s="23" t="str">
        <f>'Yearly Budget'!B68</f>
        <v xml:space="preserve">Total 6198 - School Food Services     </v>
      </c>
      <c r="C67" s="1"/>
      <c r="D67" s="53">
        <f>SUM(D59:D66)</f>
        <v>0</v>
      </c>
      <c r="E67" s="53">
        <f t="shared" ref="E67:M67" si="42">SUM(E59:E66)</f>
        <v>0</v>
      </c>
      <c r="F67" s="53">
        <f t="shared" si="42"/>
        <v>0</v>
      </c>
      <c r="G67" s="53">
        <f t="shared" si="42"/>
        <v>0</v>
      </c>
      <c r="H67" s="53">
        <f t="shared" si="42"/>
        <v>0</v>
      </c>
      <c r="I67" s="53">
        <f t="shared" si="42"/>
        <v>0</v>
      </c>
      <c r="J67" s="53">
        <f t="shared" si="42"/>
        <v>0</v>
      </c>
      <c r="K67" s="53">
        <f t="shared" si="42"/>
        <v>0</v>
      </c>
      <c r="L67" s="53">
        <f t="shared" si="42"/>
        <v>0</v>
      </c>
      <c r="M67" s="53">
        <f t="shared" si="42"/>
        <v>0</v>
      </c>
      <c r="N67" s="53">
        <f t="shared" ref="N67:W67" si="43">SUM(N59:N66)</f>
        <v>0</v>
      </c>
      <c r="O67" s="53">
        <f t="shared" si="43"/>
        <v>0</v>
      </c>
      <c r="P67" s="3"/>
      <c r="Q67" s="53">
        <f t="shared" si="43"/>
        <v>0</v>
      </c>
      <c r="R67" s="53">
        <f t="shared" si="43"/>
        <v>0</v>
      </c>
      <c r="S67" s="53">
        <f t="shared" si="43"/>
        <v>0</v>
      </c>
      <c r="T67" s="53">
        <f t="shared" si="43"/>
        <v>0</v>
      </c>
      <c r="U67" s="53">
        <f t="shared" si="43"/>
        <v>0</v>
      </c>
      <c r="V67" s="53">
        <f t="shared" si="43"/>
        <v>0</v>
      </c>
      <c r="W67" s="53">
        <f t="shared" si="43"/>
        <v>0</v>
      </c>
      <c r="X67" s="1"/>
      <c r="Y67" s="1"/>
      <c r="Z67" s="1"/>
      <c r="AA67" s="1"/>
      <c r="AB67" s="1"/>
      <c r="AC67" s="1"/>
      <c r="AD67" s="1"/>
      <c r="AE67" s="1"/>
      <c r="AF67" s="1"/>
    </row>
    <row r="68" spans="2:32" s="4" customFormat="1" ht="15" customHeight="1" x14ac:dyDescent="0.25">
      <c r="B68" s="23" t="str">
        <f>'Yearly Budget'!B69</f>
        <v>Custom FEDERAL REVENUE - SPECIAL PURPOSE</v>
      </c>
      <c r="C68" s="1"/>
      <c r="D68" s="116">
        <v>0</v>
      </c>
      <c r="E68" s="116">
        <v>0</v>
      </c>
      <c r="F68" s="116">
        <v>0</v>
      </c>
      <c r="G68" s="116">
        <v>0</v>
      </c>
      <c r="H68" s="116">
        <v>0</v>
      </c>
      <c r="I68" s="116">
        <v>0</v>
      </c>
      <c r="J68" s="116">
        <v>0</v>
      </c>
      <c r="K68" s="116">
        <v>0</v>
      </c>
      <c r="L68" s="116">
        <v>0</v>
      </c>
      <c r="M68" s="116">
        <v>0</v>
      </c>
      <c r="N68" s="116">
        <v>0</v>
      </c>
      <c r="O68" s="116">
        <v>0</v>
      </c>
      <c r="P68" s="3"/>
      <c r="Q68" s="49">
        <f>SUM(D68:O68)</f>
        <v>0</v>
      </c>
      <c r="R68" s="49">
        <f>IF('Yearly Budget'!$G$9&gt;0,'Yearly Budget'!G69,'Yearly Budget'!F69)</f>
        <v>0</v>
      </c>
      <c r="S68" s="49">
        <f>IF($R$9&gt;0,SUM(Q68-R68),0)</f>
        <v>0</v>
      </c>
      <c r="T68" s="49">
        <f>'Yearly Budget'!F69</f>
        <v>0</v>
      </c>
      <c r="U68" s="49">
        <f>IF($T$9&gt;0,SUM(Q68-T68),0)</f>
        <v>0</v>
      </c>
      <c r="V68" s="49">
        <f>'Yearly Budget'!D69</f>
        <v>0</v>
      </c>
      <c r="W68" s="49">
        <f>IF($V$9&gt;0,SUM(Q68-V68),0)</f>
        <v>0</v>
      </c>
      <c r="X68" s="1"/>
      <c r="Y68" s="1"/>
      <c r="Z68" s="1"/>
      <c r="AA68" s="1"/>
      <c r="AB68" s="1"/>
      <c r="AC68" s="1"/>
      <c r="AD68" s="1"/>
      <c r="AE68" s="1"/>
      <c r="AF68" s="1"/>
    </row>
    <row r="69" spans="2:32" s="4" customFormat="1" ht="15" customHeight="1" thickBot="1" x14ac:dyDescent="0.3">
      <c r="B69" s="21" t="str">
        <f>'Yearly Budget'!B70</f>
        <v>TOTAL FEDERAL REVENUE - SPECIAL PURPOSE</v>
      </c>
      <c r="C69" s="1"/>
      <c r="D69" s="52">
        <f>SUM(D58,D67,D68)</f>
        <v>0</v>
      </c>
      <c r="E69" s="52">
        <f t="shared" ref="E69:M69" si="44">SUM(E58,E67,E68)</f>
        <v>0</v>
      </c>
      <c r="F69" s="52">
        <f t="shared" si="44"/>
        <v>0</v>
      </c>
      <c r="G69" s="52">
        <f t="shared" si="44"/>
        <v>0</v>
      </c>
      <c r="H69" s="52">
        <f t="shared" si="44"/>
        <v>0</v>
      </c>
      <c r="I69" s="52">
        <f t="shared" si="44"/>
        <v>0</v>
      </c>
      <c r="J69" s="52">
        <f t="shared" si="44"/>
        <v>0</v>
      </c>
      <c r="K69" s="52">
        <f t="shared" si="44"/>
        <v>0</v>
      </c>
      <c r="L69" s="52">
        <f t="shared" si="44"/>
        <v>0</v>
      </c>
      <c r="M69" s="52">
        <f t="shared" si="44"/>
        <v>0</v>
      </c>
      <c r="N69" s="52">
        <f t="shared" ref="N69:W69" si="45">SUM(N58,N67,N68)</f>
        <v>0</v>
      </c>
      <c r="O69" s="52">
        <f t="shared" si="45"/>
        <v>0</v>
      </c>
      <c r="P69" s="3"/>
      <c r="Q69" s="52">
        <f t="shared" si="45"/>
        <v>0</v>
      </c>
      <c r="R69" s="52">
        <f t="shared" si="45"/>
        <v>0</v>
      </c>
      <c r="S69" s="52">
        <f t="shared" si="45"/>
        <v>0</v>
      </c>
      <c r="T69" s="52">
        <f t="shared" si="45"/>
        <v>0</v>
      </c>
      <c r="U69" s="52">
        <f t="shared" si="45"/>
        <v>0</v>
      </c>
      <c r="V69" s="52">
        <f t="shared" si="45"/>
        <v>0</v>
      </c>
      <c r="W69" s="52">
        <f t="shared" si="45"/>
        <v>0</v>
      </c>
      <c r="X69" s="1"/>
      <c r="Y69" s="1"/>
      <c r="Z69" s="1"/>
      <c r="AA69" s="1"/>
      <c r="AB69" s="1"/>
      <c r="AC69" s="1"/>
      <c r="AD69" s="1"/>
      <c r="AE69" s="1"/>
      <c r="AF69" s="1"/>
    </row>
    <row r="70" spans="2:32" s="4" customFormat="1" ht="6" customHeight="1" thickTop="1" x14ac:dyDescent="0.25">
      <c r="B70" s="23"/>
      <c r="C70" s="1"/>
      <c r="D70" s="19"/>
      <c r="E70" s="19"/>
      <c r="F70" s="19"/>
      <c r="G70" s="19"/>
      <c r="H70" s="19"/>
      <c r="I70" s="19"/>
      <c r="J70" s="19"/>
      <c r="K70" s="19"/>
      <c r="L70" s="19"/>
      <c r="M70" s="19"/>
      <c r="N70" s="19"/>
      <c r="O70" s="19"/>
      <c r="P70" s="3"/>
      <c r="Q70" s="19"/>
      <c r="R70" s="19"/>
      <c r="S70" s="19"/>
      <c r="T70" s="19"/>
      <c r="U70" s="19"/>
      <c r="V70" s="19"/>
      <c r="W70" s="19"/>
      <c r="X70" s="1"/>
      <c r="Y70" s="1"/>
      <c r="Z70" s="1"/>
      <c r="AA70" s="1"/>
      <c r="AB70" s="1"/>
      <c r="AC70" s="1"/>
      <c r="AD70" s="1"/>
      <c r="AE70" s="1"/>
      <c r="AF70" s="1"/>
    </row>
    <row r="71" spans="2:32" s="4" customFormat="1" ht="15" customHeight="1" x14ac:dyDescent="0.25">
      <c r="B71" s="21" t="str">
        <f>'Yearly Budget'!B72</f>
        <v>7000 - OTHER SCHOOL DISTRICTS</v>
      </c>
      <c r="C71" s="1"/>
      <c r="D71" s="19"/>
      <c r="E71" s="19"/>
      <c r="F71" s="19"/>
      <c r="G71" s="19"/>
      <c r="H71" s="19"/>
      <c r="I71" s="19"/>
      <c r="J71" s="19"/>
      <c r="K71" s="19"/>
      <c r="L71" s="19"/>
      <c r="M71" s="19"/>
      <c r="N71" s="19"/>
      <c r="O71" s="19"/>
      <c r="P71" s="3"/>
      <c r="Q71" s="19"/>
      <c r="R71" s="19"/>
      <c r="S71" s="19"/>
      <c r="T71" s="19"/>
      <c r="U71" s="19"/>
      <c r="V71" s="19"/>
      <c r="W71" s="19"/>
      <c r="X71" s="1"/>
      <c r="Y71" s="1"/>
      <c r="Z71" s="1"/>
      <c r="AA71" s="1"/>
      <c r="AB71" s="1"/>
      <c r="AC71" s="1"/>
      <c r="AD71" s="1"/>
      <c r="AE71" s="1"/>
      <c r="AF71" s="1"/>
    </row>
    <row r="72" spans="2:32" s="4" customFormat="1" ht="15" customHeight="1" x14ac:dyDescent="0.25">
      <c r="B72" s="23" t="str">
        <f>'Yearly Budget'!B73</f>
        <v xml:space="preserve">7100 - Program Participation, Unassigned </v>
      </c>
      <c r="C72" s="1"/>
      <c r="D72" s="116">
        <v>0</v>
      </c>
      <c r="E72" s="116">
        <v>0</v>
      </c>
      <c r="F72" s="116">
        <v>0</v>
      </c>
      <c r="G72" s="116">
        <v>0</v>
      </c>
      <c r="H72" s="116">
        <v>0</v>
      </c>
      <c r="I72" s="116">
        <v>0</v>
      </c>
      <c r="J72" s="116">
        <v>0</v>
      </c>
      <c r="K72" s="116">
        <v>0</v>
      </c>
      <c r="L72" s="116">
        <v>0</v>
      </c>
      <c r="M72" s="116">
        <v>0</v>
      </c>
      <c r="N72" s="116">
        <v>0</v>
      </c>
      <c r="O72" s="116">
        <v>0</v>
      </c>
      <c r="P72" s="3"/>
      <c r="Q72" s="49">
        <f>SUM(D72:O72)</f>
        <v>0</v>
      </c>
      <c r="R72" s="49">
        <f>IF('Yearly Budget'!$G$9&gt;0,'Yearly Budget'!G73,'Yearly Budget'!F73)</f>
        <v>0</v>
      </c>
      <c r="S72" s="49">
        <f t="shared" ref="S72:S73" si="46">IF($R$9&gt;0,SUM(Q72-R72),0)</f>
        <v>0</v>
      </c>
      <c r="T72" s="49">
        <f>'Yearly Budget'!F73</f>
        <v>0</v>
      </c>
      <c r="U72" s="49">
        <f t="shared" ref="U72:U73" si="47">IF($T$9&gt;0,SUM(Q72-T72),0)</f>
        <v>0</v>
      </c>
      <c r="V72" s="49">
        <f>'Yearly Budget'!D73</f>
        <v>0</v>
      </c>
      <c r="W72" s="49">
        <f t="shared" ref="W72:W73" si="48">IF($V$9&gt;0,SUM(Q72-V72),0)</f>
        <v>0</v>
      </c>
      <c r="X72" s="1"/>
      <c r="Y72" s="1"/>
      <c r="Z72" s="1"/>
      <c r="AA72" s="1"/>
      <c r="AB72" s="1"/>
      <c r="AC72" s="1"/>
      <c r="AD72" s="1"/>
      <c r="AE72" s="1"/>
      <c r="AF72" s="1"/>
    </row>
    <row r="73" spans="2:32" s="4" customFormat="1" ht="15" customHeight="1" x14ac:dyDescent="0.25">
      <c r="B73" s="23" t="str">
        <f>'Yearly Budget'!B74</f>
        <v>Custom OTHER SCHOOL DISTRICTS</v>
      </c>
      <c r="C73" s="1"/>
      <c r="D73" s="116">
        <v>0</v>
      </c>
      <c r="E73" s="116">
        <v>0</v>
      </c>
      <c r="F73" s="116">
        <v>0</v>
      </c>
      <c r="G73" s="116">
        <v>0</v>
      </c>
      <c r="H73" s="116">
        <v>0</v>
      </c>
      <c r="I73" s="116">
        <v>0</v>
      </c>
      <c r="J73" s="116">
        <v>0</v>
      </c>
      <c r="K73" s="116">
        <v>0</v>
      </c>
      <c r="L73" s="116">
        <v>0</v>
      </c>
      <c r="M73" s="116">
        <v>0</v>
      </c>
      <c r="N73" s="116">
        <v>0</v>
      </c>
      <c r="O73" s="116">
        <v>0</v>
      </c>
      <c r="P73" s="3"/>
      <c r="Q73" s="49">
        <f>SUM(D73:O73)</f>
        <v>0</v>
      </c>
      <c r="R73" s="49">
        <f>IF('Yearly Budget'!$G$9&gt;0,'Yearly Budget'!G74,'Yearly Budget'!F74)</f>
        <v>0</v>
      </c>
      <c r="S73" s="49">
        <f t="shared" si="46"/>
        <v>0</v>
      </c>
      <c r="T73" s="49">
        <f>'Yearly Budget'!F74</f>
        <v>0</v>
      </c>
      <c r="U73" s="49">
        <f t="shared" si="47"/>
        <v>0</v>
      </c>
      <c r="V73" s="49">
        <f>'Yearly Budget'!D74</f>
        <v>0</v>
      </c>
      <c r="W73" s="49">
        <f t="shared" si="48"/>
        <v>0</v>
      </c>
      <c r="X73" s="1"/>
      <c r="Y73" s="1"/>
      <c r="Z73" s="1"/>
      <c r="AA73" s="1"/>
      <c r="AB73" s="1"/>
      <c r="AC73" s="1"/>
      <c r="AD73" s="1"/>
      <c r="AE73" s="1"/>
      <c r="AF73" s="1"/>
    </row>
    <row r="74" spans="2:32" s="4" customFormat="1" ht="15" customHeight="1" thickBot="1" x14ac:dyDescent="0.3">
      <c r="B74" s="21" t="str">
        <f>'Yearly Budget'!B75</f>
        <v>TOTAL OTHER SCHOOL DISTRICTS</v>
      </c>
      <c r="C74" s="1"/>
      <c r="D74" s="52">
        <f t="shared" ref="D74:W74" si="49">SUM(D72:D73)</f>
        <v>0</v>
      </c>
      <c r="E74" s="52">
        <f t="shared" ref="E74:M74" si="50">SUM(E72:E73)</f>
        <v>0</v>
      </c>
      <c r="F74" s="52">
        <f t="shared" si="50"/>
        <v>0</v>
      </c>
      <c r="G74" s="52">
        <f t="shared" si="50"/>
        <v>0</v>
      </c>
      <c r="H74" s="52">
        <f t="shared" si="50"/>
        <v>0</v>
      </c>
      <c r="I74" s="52">
        <f t="shared" si="50"/>
        <v>0</v>
      </c>
      <c r="J74" s="52">
        <f t="shared" si="50"/>
        <v>0</v>
      </c>
      <c r="K74" s="52">
        <f t="shared" si="50"/>
        <v>0</v>
      </c>
      <c r="L74" s="52">
        <f t="shared" si="50"/>
        <v>0</v>
      </c>
      <c r="M74" s="52">
        <f t="shared" si="50"/>
        <v>0</v>
      </c>
      <c r="N74" s="52">
        <f t="shared" si="49"/>
        <v>0</v>
      </c>
      <c r="O74" s="52">
        <f t="shared" si="49"/>
        <v>0</v>
      </c>
      <c r="P74" s="3"/>
      <c r="Q74" s="52">
        <f t="shared" si="49"/>
        <v>0</v>
      </c>
      <c r="R74" s="52">
        <f t="shared" si="49"/>
        <v>0</v>
      </c>
      <c r="S74" s="52">
        <f t="shared" si="49"/>
        <v>0</v>
      </c>
      <c r="T74" s="52">
        <f t="shared" si="49"/>
        <v>0</v>
      </c>
      <c r="U74" s="52">
        <f t="shared" si="49"/>
        <v>0</v>
      </c>
      <c r="V74" s="52">
        <f t="shared" si="49"/>
        <v>0</v>
      </c>
      <c r="W74" s="52">
        <f t="shared" si="49"/>
        <v>0</v>
      </c>
      <c r="X74" s="1"/>
      <c r="Y74" s="1"/>
      <c r="Z74" s="1"/>
      <c r="AA74" s="1"/>
      <c r="AB74" s="1"/>
      <c r="AC74" s="1"/>
      <c r="AD74" s="1"/>
      <c r="AE74" s="1"/>
      <c r="AF74" s="1"/>
    </row>
    <row r="75" spans="2:32" s="4" customFormat="1" ht="6" customHeight="1" thickTop="1" x14ac:dyDescent="0.25">
      <c r="B75" s="23"/>
      <c r="C75" s="1"/>
      <c r="D75" s="19"/>
      <c r="E75" s="19"/>
      <c r="F75" s="19"/>
      <c r="G75" s="19"/>
      <c r="H75" s="19"/>
      <c r="I75" s="19"/>
      <c r="J75" s="19"/>
      <c r="K75" s="19"/>
      <c r="L75" s="19"/>
      <c r="M75" s="19"/>
      <c r="N75" s="19"/>
      <c r="O75" s="19"/>
      <c r="P75" s="3"/>
      <c r="Q75" s="19"/>
      <c r="R75" s="19"/>
      <c r="S75" s="19"/>
      <c r="T75" s="19"/>
      <c r="U75" s="19"/>
      <c r="V75" s="19"/>
      <c r="W75" s="19"/>
      <c r="X75" s="1"/>
      <c r="Y75" s="1"/>
      <c r="Z75" s="1"/>
      <c r="AA75" s="1"/>
      <c r="AB75" s="1"/>
      <c r="AC75" s="1"/>
      <c r="AD75" s="1"/>
      <c r="AE75" s="1"/>
      <c r="AF75" s="1"/>
    </row>
    <row r="76" spans="2:32" s="4" customFormat="1" ht="15" customHeight="1" x14ac:dyDescent="0.25">
      <c r="B76" s="21" t="str">
        <f>'Yearly Budget'!B77</f>
        <v>8000 - OTHER ENTITIES</v>
      </c>
      <c r="C76" s="1"/>
      <c r="D76" s="19"/>
      <c r="E76" s="19"/>
      <c r="F76" s="19"/>
      <c r="G76" s="19"/>
      <c r="H76" s="19"/>
      <c r="I76" s="19"/>
      <c r="J76" s="19"/>
      <c r="K76" s="19"/>
      <c r="L76" s="19"/>
      <c r="M76" s="19"/>
      <c r="N76" s="19"/>
      <c r="O76" s="19"/>
      <c r="P76" s="3"/>
      <c r="Q76" s="19"/>
      <c r="R76" s="19"/>
      <c r="S76" s="19"/>
      <c r="T76" s="19"/>
      <c r="U76" s="19"/>
      <c r="V76" s="19"/>
      <c r="W76" s="19"/>
      <c r="X76" s="1"/>
      <c r="Y76" s="1"/>
      <c r="Z76" s="1"/>
      <c r="AA76" s="1"/>
      <c r="AB76" s="1"/>
      <c r="AC76" s="1"/>
      <c r="AD76" s="1"/>
      <c r="AE76" s="1"/>
      <c r="AF76" s="1"/>
    </row>
    <row r="77" spans="2:32" s="4" customFormat="1" ht="15" customHeight="1" x14ac:dyDescent="0.25">
      <c r="B77" s="23" t="str">
        <f>'Yearly Budget'!B78</f>
        <v xml:space="preserve">8100 - Governmental Entities      </v>
      </c>
      <c r="C77" s="1"/>
      <c r="D77" s="116">
        <v>0</v>
      </c>
      <c r="E77" s="116">
        <v>0</v>
      </c>
      <c r="F77" s="116">
        <v>0</v>
      </c>
      <c r="G77" s="116">
        <v>0</v>
      </c>
      <c r="H77" s="116">
        <v>0</v>
      </c>
      <c r="I77" s="116">
        <v>0</v>
      </c>
      <c r="J77" s="116">
        <v>0</v>
      </c>
      <c r="K77" s="116">
        <v>0</v>
      </c>
      <c r="L77" s="116">
        <v>0</v>
      </c>
      <c r="M77" s="116">
        <v>0</v>
      </c>
      <c r="N77" s="116">
        <v>0</v>
      </c>
      <c r="O77" s="116">
        <v>0</v>
      </c>
      <c r="P77" s="3"/>
      <c r="Q77" s="49">
        <f>SUM(D77:O77)</f>
        <v>0</v>
      </c>
      <c r="R77" s="49">
        <f>IF('Yearly Budget'!$G$9&gt;0,'Yearly Budget'!G78,'Yearly Budget'!F78)</f>
        <v>0</v>
      </c>
      <c r="S77" s="49">
        <f t="shared" ref="S77:S80" si="51">IF($R$9&gt;0,SUM(Q77-R77),0)</f>
        <v>0</v>
      </c>
      <c r="T77" s="49">
        <f>'Yearly Budget'!F78</f>
        <v>0</v>
      </c>
      <c r="U77" s="49">
        <f t="shared" ref="U77:U80" si="52">IF($T$9&gt;0,SUM(Q77-T77),0)</f>
        <v>0</v>
      </c>
      <c r="V77" s="49">
        <f>'Yearly Budget'!D78</f>
        <v>0</v>
      </c>
      <c r="W77" s="49">
        <f t="shared" ref="W77:W80" si="53">IF($V$9&gt;0,SUM(Q77-V77),0)</f>
        <v>0</v>
      </c>
      <c r="X77" s="1"/>
      <c r="Y77" s="1"/>
      <c r="Z77" s="1"/>
      <c r="AA77" s="1"/>
      <c r="AB77" s="1"/>
      <c r="AC77" s="1"/>
      <c r="AD77" s="1"/>
      <c r="AE77" s="1"/>
      <c r="AF77" s="1"/>
    </row>
    <row r="78" spans="2:32" s="4" customFormat="1" ht="15" customHeight="1" x14ac:dyDescent="0.25">
      <c r="B78" s="23" t="str">
        <f>'Yearly Budget'!B79</f>
        <v xml:space="preserve">8200 - Private Foundations  </v>
      </c>
      <c r="C78" s="1"/>
      <c r="D78" s="116">
        <v>0</v>
      </c>
      <c r="E78" s="116">
        <v>0</v>
      </c>
      <c r="F78" s="116">
        <v>0</v>
      </c>
      <c r="G78" s="116">
        <v>0</v>
      </c>
      <c r="H78" s="116">
        <v>0</v>
      </c>
      <c r="I78" s="116">
        <v>0</v>
      </c>
      <c r="J78" s="116">
        <v>0</v>
      </c>
      <c r="K78" s="116">
        <v>0</v>
      </c>
      <c r="L78" s="116">
        <v>0</v>
      </c>
      <c r="M78" s="116">
        <v>0</v>
      </c>
      <c r="N78" s="116">
        <v>0</v>
      </c>
      <c r="O78" s="116">
        <v>0</v>
      </c>
      <c r="P78" s="3"/>
      <c r="Q78" s="49">
        <f>SUM(D78:O78)</f>
        <v>0</v>
      </c>
      <c r="R78" s="49">
        <f>IF('Yearly Budget'!$G$9&gt;0,'Yearly Budget'!G79,'Yearly Budget'!F79)</f>
        <v>0</v>
      </c>
      <c r="S78" s="49">
        <f t="shared" si="51"/>
        <v>0</v>
      </c>
      <c r="T78" s="49">
        <f>'Yearly Budget'!F79</f>
        <v>0</v>
      </c>
      <c r="U78" s="49">
        <f t="shared" si="52"/>
        <v>0</v>
      </c>
      <c r="V78" s="49">
        <f>'Yearly Budget'!D79</f>
        <v>0</v>
      </c>
      <c r="W78" s="49">
        <f t="shared" si="53"/>
        <v>0</v>
      </c>
      <c r="X78" s="1"/>
      <c r="Y78" s="1"/>
      <c r="Z78" s="1"/>
      <c r="AA78" s="1"/>
      <c r="AB78" s="1"/>
      <c r="AC78" s="1"/>
      <c r="AD78" s="1"/>
      <c r="AE78" s="1"/>
      <c r="AF78" s="1"/>
    </row>
    <row r="79" spans="2:32" s="4" customFormat="1" ht="15" customHeight="1" x14ac:dyDescent="0.25">
      <c r="B79" s="23" t="str">
        <f>'Yearly Budget'!B80</f>
        <v xml:space="preserve">8500 - Educational Service Districts   </v>
      </c>
      <c r="C79" s="1"/>
      <c r="D79" s="116">
        <v>0</v>
      </c>
      <c r="E79" s="116">
        <v>0</v>
      </c>
      <c r="F79" s="116">
        <v>0</v>
      </c>
      <c r="G79" s="116">
        <v>0</v>
      </c>
      <c r="H79" s="116">
        <v>0</v>
      </c>
      <c r="I79" s="116">
        <v>0</v>
      </c>
      <c r="J79" s="116">
        <v>0</v>
      </c>
      <c r="K79" s="116">
        <v>0</v>
      </c>
      <c r="L79" s="116">
        <v>0</v>
      </c>
      <c r="M79" s="116">
        <v>0</v>
      </c>
      <c r="N79" s="116">
        <v>0</v>
      </c>
      <c r="O79" s="116">
        <v>0</v>
      </c>
      <c r="P79" s="3"/>
      <c r="Q79" s="49">
        <f>SUM(D79:O79)</f>
        <v>0</v>
      </c>
      <c r="R79" s="49">
        <f>IF('Yearly Budget'!$G$9&gt;0,'Yearly Budget'!G80,'Yearly Budget'!F80)</f>
        <v>0</v>
      </c>
      <c r="S79" s="49">
        <f t="shared" si="51"/>
        <v>0</v>
      </c>
      <c r="T79" s="49">
        <f>'Yearly Budget'!F80</f>
        <v>0</v>
      </c>
      <c r="U79" s="49">
        <f t="shared" si="52"/>
        <v>0</v>
      </c>
      <c r="V79" s="49">
        <f>'Yearly Budget'!D80</f>
        <v>0</v>
      </c>
      <c r="W79" s="49">
        <f t="shared" si="53"/>
        <v>0</v>
      </c>
      <c r="X79" s="1"/>
      <c r="Y79" s="1"/>
      <c r="Z79" s="1"/>
      <c r="AA79" s="1"/>
      <c r="AB79" s="1"/>
      <c r="AC79" s="1"/>
      <c r="AD79" s="1"/>
      <c r="AE79" s="1"/>
      <c r="AF79" s="1"/>
    </row>
    <row r="80" spans="2:32" s="4" customFormat="1" ht="15" customHeight="1" x14ac:dyDescent="0.25">
      <c r="B80" s="23" t="str">
        <f>'Yearly Budget'!B81</f>
        <v>Custom OTHER ENTITIES</v>
      </c>
      <c r="C80" s="1"/>
      <c r="D80" s="116">
        <v>0</v>
      </c>
      <c r="E80" s="116">
        <v>0</v>
      </c>
      <c r="F80" s="116">
        <v>0</v>
      </c>
      <c r="G80" s="116">
        <v>0</v>
      </c>
      <c r="H80" s="116">
        <v>0</v>
      </c>
      <c r="I80" s="116">
        <v>0</v>
      </c>
      <c r="J80" s="116">
        <v>0</v>
      </c>
      <c r="K80" s="116">
        <v>0</v>
      </c>
      <c r="L80" s="116">
        <v>0</v>
      </c>
      <c r="M80" s="116">
        <v>0</v>
      </c>
      <c r="N80" s="116">
        <v>0</v>
      </c>
      <c r="O80" s="116">
        <v>0</v>
      </c>
      <c r="P80" s="3"/>
      <c r="Q80" s="49">
        <f>SUM(D80:O80)</f>
        <v>0</v>
      </c>
      <c r="R80" s="49">
        <f>IF('Yearly Budget'!$G$9&gt;0,'Yearly Budget'!G81,'Yearly Budget'!F81)</f>
        <v>0</v>
      </c>
      <c r="S80" s="49">
        <f t="shared" si="51"/>
        <v>0</v>
      </c>
      <c r="T80" s="49">
        <f>'Yearly Budget'!F81</f>
        <v>0</v>
      </c>
      <c r="U80" s="49">
        <f t="shared" si="52"/>
        <v>0</v>
      </c>
      <c r="V80" s="49">
        <f>'Yearly Budget'!D81</f>
        <v>0</v>
      </c>
      <c r="W80" s="49">
        <f t="shared" si="53"/>
        <v>0</v>
      </c>
      <c r="X80" s="1"/>
      <c r="Y80" s="1"/>
      <c r="Z80" s="1"/>
      <c r="AA80" s="1"/>
      <c r="AB80" s="1"/>
      <c r="AC80" s="1"/>
      <c r="AD80" s="1"/>
      <c r="AE80" s="1"/>
      <c r="AF80" s="1"/>
    </row>
    <row r="81" spans="2:32" s="4" customFormat="1" ht="15" customHeight="1" thickBot="1" x14ac:dyDescent="0.3">
      <c r="B81" s="21" t="str">
        <f>'Yearly Budget'!B82</f>
        <v>TOTAL OTHER ENTITIES</v>
      </c>
      <c r="C81" s="1"/>
      <c r="D81" s="52">
        <f t="shared" ref="D81:W81" si="54">SUM(D77:D80)</f>
        <v>0</v>
      </c>
      <c r="E81" s="52">
        <f t="shared" ref="E81:M81" si="55">SUM(E77:E80)</f>
        <v>0</v>
      </c>
      <c r="F81" s="52">
        <f t="shared" si="55"/>
        <v>0</v>
      </c>
      <c r="G81" s="52">
        <f t="shared" si="55"/>
        <v>0</v>
      </c>
      <c r="H81" s="52">
        <f t="shared" si="55"/>
        <v>0</v>
      </c>
      <c r="I81" s="52">
        <f t="shared" si="55"/>
        <v>0</v>
      </c>
      <c r="J81" s="52">
        <f t="shared" si="55"/>
        <v>0</v>
      </c>
      <c r="K81" s="52">
        <f t="shared" si="55"/>
        <v>0</v>
      </c>
      <c r="L81" s="52">
        <f t="shared" si="55"/>
        <v>0</v>
      </c>
      <c r="M81" s="52">
        <f t="shared" si="55"/>
        <v>0</v>
      </c>
      <c r="N81" s="52">
        <f t="shared" si="54"/>
        <v>0</v>
      </c>
      <c r="O81" s="52">
        <f t="shared" si="54"/>
        <v>0</v>
      </c>
      <c r="P81" s="3"/>
      <c r="Q81" s="52">
        <f t="shared" si="54"/>
        <v>0</v>
      </c>
      <c r="R81" s="52">
        <f t="shared" si="54"/>
        <v>0</v>
      </c>
      <c r="S81" s="52">
        <f t="shared" si="54"/>
        <v>0</v>
      </c>
      <c r="T81" s="52">
        <f t="shared" si="54"/>
        <v>0</v>
      </c>
      <c r="U81" s="52">
        <f t="shared" si="54"/>
        <v>0</v>
      </c>
      <c r="V81" s="52">
        <f t="shared" si="54"/>
        <v>0</v>
      </c>
      <c r="W81" s="52">
        <f t="shared" si="54"/>
        <v>0</v>
      </c>
      <c r="X81" s="1"/>
      <c r="Y81" s="1"/>
      <c r="Z81" s="1"/>
      <c r="AA81" s="1"/>
      <c r="AB81" s="1"/>
      <c r="AC81" s="1"/>
      <c r="AD81" s="1"/>
      <c r="AE81" s="1"/>
      <c r="AF81" s="1"/>
    </row>
    <row r="82" spans="2:32" s="4" customFormat="1" ht="6" customHeight="1" thickTop="1" x14ac:dyDescent="0.25">
      <c r="B82" s="23"/>
      <c r="C82" s="1"/>
      <c r="D82" s="19"/>
      <c r="E82" s="19"/>
      <c r="F82" s="19"/>
      <c r="G82" s="19"/>
      <c r="H82" s="19"/>
      <c r="I82" s="19"/>
      <c r="J82" s="19"/>
      <c r="K82" s="19"/>
      <c r="L82" s="19"/>
      <c r="M82" s="19"/>
      <c r="N82" s="19"/>
      <c r="O82" s="19"/>
      <c r="P82" s="3"/>
      <c r="Q82" s="19"/>
      <c r="R82" s="19"/>
      <c r="S82" s="19"/>
      <c r="T82" s="19"/>
      <c r="U82" s="19"/>
      <c r="V82" s="19"/>
      <c r="W82" s="19"/>
      <c r="X82" s="1"/>
      <c r="Y82" s="1"/>
      <c r="Z82" s="1"/>
      <c r="AA82" s="1"/>
      <c r="AB82" s="1"/>
      <c r="AC82" s="1"/>
      <c r="AD82" s="1"/>
      <c r="AE82" s="1"/>
      <c r="AF82" s="1"/>
    </row>
    <row r="83" spans="2:32" s="4" customFormat="1" ht="15" customHeight="1" x14ac:dyDescent="0.25">
      <c r="B83" s="21" t="str">
        <f>'Yearly Budget'!B84</f>
        <v>9000 - OTHER FINANCING SOURCES</v>
      </c>
      <c r="C83" s="1"/>
      <c r="D83" s="19"/>
      <c r="E83" s="19"/>
      <c r="F83" s="19"/>
      <c r="G83" s="19"/>
      <c r="H83" s="19"/>
      <c r="I83" s="19"/>
      <c r="J83" s="19"/>
      <c r="K83" s="19"/>
      <c r="L83" s="19"/>
      <c r="M83" s="19"/>
      <c r="N83" s="19"/>
      <c r="O83" s="19"/>
      <c r="P83" s="3"/>
      <c r="Q83" s="19"/>
      <c r="R83" s="19"/>
      <c r="S83" s="19"/>
      <c r="T83" s="19"/>
      <c r="U83" s="19"/>
      <c r="V83" s="19"/>
      <c r="W83" s="19"/>
      <c r="X83" s="1"/>
      <c r="Y83" s="1"/>
      <c r="Z83" s="1"/>
      <c r="AA83" s="1"/>
      <c r="AB83" s="1"/>
      <c r="AC83" s="1"/>
      <c r="AD83" s="1"/>
      <c r="AE83" s="1"/>
      <c r="AF83" s="1"/>
    </row>
    <row r="84" spans="2:32" s="4" customFormat="1" ht="15" customHeight="1" x14ac:dyDescent="0.25">
      <c r="B84" s="23" t="str">
        <f>'Yearly Budget'!B85</f>
        <v xml:space="preserve">9500 - Long-Term Financing      </v>
      </c>
      <c r="C84" s="1"/>
      <c r="D84" s="116">
        <v>0</v>
      </c>
      <c r="E84" s="116">
        <v>0</v>
      </c>
      <c r="F84" s="116">
        <v>0</v>
      </c>
      <c r="G84" s="116">
        <v>0</v>
      </c>
      <c r="H84" s="116">
        <v>0</v>
      </c>
      <c r="I84" s="116">
        <v>0</v>
      </c>
      <c r="J84" s="116">
        <v>0</v>
      </c>
      <c r="K84" s="116">
        <v>0</v>
      </c>
      <c r="L84" s="116">
        <v>0</v>
      </c>
      <c r="M84" s="116">
        <v>0</v>
      </c>
      <c r="N84" s="116">
        <v>0</v>
      </c>
      <c r="O84" s="116">
        <v>0</v>
      </c>
      <c r="P84" s="3"/>
      <c r="Q84" s="49">
        <f>SUM(D84:O84)</f>
        <v>0</v>
      </c>
      <c r="R84" s="49">
        <f>IF('Yearly Budget'!$G$9&gt;0,'Yearly Budget'!G85,'Yearly Budget'!F85)</f>
        <v>0</v>
      </c>
      <c r="S84" s="49">
        <f t="shared" ref="S84:S86" si="56">IF($R$9&gt;0,SUM(Q84-R84),0)</f>
        <v>0</v>
      </c>
      <c r="T84" s="49">
        <f>'Yearly Budget'!F85</f>
        <v>0</v>
      </c>
      <c r="U84" s="49">
        <f t="shared" ref="U84:U86" si="57">IF($T$9&gt;0,SUM(Q84-T84),0)</f>
        <v>0</v>
      </c>
      <c r="V84" s="49">
        <f>'Yearly Budget'!D85</f>
        <v>0</v>
      </c>
      <c r="W84" s="49">
        <f t="shared" ref="W84:W86" si="58">IF($V$9&gt;0,SUM(Q84-V84),0)</f>
        <v>0</v>
      </c>
      <c r="X84" s="1"/>
      <c r="Y84" s="1"/>
      <c r="Z84" s="1"/>
      <c r="AA84" s="1"/>
      <c r="AB84" s="1"/>
      <c r="AC84" s="1"/>
      <c r="AD84" s="1"/>
      <c r="AE84" s="1"/>
      <c r="AF84" s="1"/>
    </row>
    <row r="85" spans="2:32" s="4" customFormat="1" ht="15" customHeight="1" x14ac:dyDescent="0.25">
      <c r="B85" s="23" t="str">
        <f>'Yearly Budget'!B86</f>
        <v>9900 - Transfers</v>
      </c>
      <c r="C85" s="1"/>
      <c r="D85" s="116">
        <v>0</v>
      </c>
      <c r="E85" s="116">
        <v>0</v>
      </c>
      <c r="F85" s="116">
        <v>0</v>
      </c>
      <c r="G85" s="116">
        <v>0</v>
      </c>
      <c r="H85" s="116">
        <v>0</v>
      </c>
      <c r="I85" s="116">
        <v>0</v>
      </c>
      <c r="J85" s="116">
        <v>0</v>
      </c>
      <c r="K85" s="116">
        <v>0</v>
      </c>
      <c r="L85" s="116">
        <v>0</v>
      </c>
      <c r="M85" s="116">
        <v>0</v>
      </c>
      <c r="N85" s="116">
        <v>0</v>
      </c>
      <c r="O85" s="116">
        <v>0</v>
      </c>
      <c r="P85" s="3"/>
      <c r="Q85" s="49">
        <f>SUM(D85:O85)</f>
        <v>0</v>
      </c>
      <c r="R85" s="49">
        <f>IF('Yearly Budget'!$G$9&gt;0,'Yearly Budget'!G86,'Yearly Budget'!F86)</f>
        <v>0</v>
      </c>
      <c r="S85" s="49">
        <f t="shared" si="56"/>
        <v>0</v>
      </c>
      <c r="T85" s="49">
        <f>'Yearly Budget'!F86</f>
        <v>0</v>
      </c>
      <c r="U85" s="49">
        <f t="shared" si="57"/>
        <v>0</v>
      </c>
      <c r="V85" s="49">
        <f>'Yearly Budget'!D86</f>
        <v>0</v>
      </c>
      <c r="W85" s="49">
        <f t="shared" si="58"/>
        <v>0</v>
      </c>
      <c r="X85" s="1"/>
      <c r="Y85" s="1"/>
      <c r="Z85" s="1"/>
      <c r="AA85" s="1"/>
      <c r="AB85" s="1"/>
      <c r="AC85" s="1"/>
      <c r="AD85" s="1"/>
      <c r="AE85" s="1"/>
      <c r="AF85" s="1"/>
    </row>
    <row r="86" spans="2:32" s="4" customFormat="1" ht="15" customHeight="1" x14ac:dyDescent="0.25">
      <c r="B86" s="23" t="str">
        <f>'Yearly Budget'!B87</f>
        <v>Custom OTHER FINANCING SOURCES</v>
      </c>
      <c r="C86" s="1"/>
      <c r="D86" s="116">
        <v>0</v>
      </c>
      <c r="E86" s="116">
        <v>0</v>
      </c>
      <c r="F86" s="116">
        <v>0</v>
      </c>
      <c r="G86" s="116">
        <v>0</v>
      </c>
      <c r="H86" s="116">
        <v>0</v>
      </c>
      <c r="I86" s="116">
        <v>0</v>
      </c>
      <c r="J86" s="116">
        <v>0</v>
      </c>
      <c r="K86" s="116">
        <v>0</v>
      </c>
      <c r="L86" s="116">
        <v>0</v>
      </c>
      <c r="M86" s="116">
        <v>0</v>
      </c>
      <c r="N86" s="116">
        <v>0</v>
      </c>
      <c r="O86" s="116">
        <v>0</v>
      </c>
      <c r="P86" s="3"/>
      <c r="Q86" s="49">
        <f>SUM(D86:O86)</f>
        <v>0</v>
      </c>
      <c r="R86" s="49">
        <f>IF('Yearly Budget'!$G$9&gt;0,'Yearly Budget'!G87,'Yearly Budget'!F87)</f>
        <v>0</v>
      </c>
      <c r="S86" s="49">
        <f t="shared" si="56"/>
        <v>0</v>
      </c>
      <c r="T86" s="49">
        <f>'Yearly Budget'!F87</f>
        <v>0</v>
      </c>
      <c r="U86" s="49">
        <f t="shared" si="57"/>
        <v>0</v>
      </c>
      <c r="V86" s="49">
        <f>'Yearly Budget'!D87</f>
        <v>0</v>
      </c>
      <c r="W86" s="49">
        <f t="shared" si="58"/>
        <v>0</v>
      </c>
      <c r="X86" s="1"/>
      <c r="Y86" s="1"/>
      <c r="Z86" s="1"/>
      <c r="AA86" s="1"/>
      <c r="AB86" s="1"/>
      <c r="AC86" s="1"/>
      <c r="AD86" s="1"/>
      <c r="AE86" s="1"/>
      <c r="AF86" s="1"/>
    </row>
    <row r="87" spans="2:32" s="4" customFormat="1" ht="15" customHeight="1" thickBot="1" x14ac:dyDescent="0.3">
      <c r="B87" s="21" t="str">
        <f>'Yearly Budget'!B88</f>
        <v>TOTAL OTHER FINANCING SOURCES</v>
      </c>
      <c r="C87" s="1"/>
      <c r="D87" s="54">
        <f>SUM(D84:D86)</f>
        <v>0</v>
      </c>
      <c r="E87" s="54">
        <f t="shared" ref="E87:M87" si="59">SUM(E84:E86)</f>
        <v>0</v>
      </c>
      <c r="F87" s="54">
        <f t="shared" si="59"/>
        <v>0</v>
      </c>
      <c r="G87" s="54">
        <f t="shared" si="59"/>
        <v>0</v>
      </c>
      <c r="H87" s="54">
        <f t="shared" si="59"/>
        <v>0</v>
      </c>
      <c r="I87" s="54">
        <f t="shared" si="59"/>
        <v>0</v>
      </c>
      <c r="J87" s="54">
        <f t="shared" si="59"/>
        <v>0</v>
      </c>
      <c r="K87" s="54">
        <f t="shared" si="59"/>
        <v>0</v>
      </c>
      <c r="L87" s="54">
        <f t="shared" si="59"/>
        <v>0</v>
      </c>
      <c r="M87" s="54">
        <f t="shared" si="59"/>
        <v>0</v>
      </c>
      <c r="N87" s="54">
        <f>SUM(N84:N86)</f>
        <v>0</v>
      </c>
      <c r="O87" s="54">
        <f>SUM(O84:O86)</f>
        <v>0</v>
      </c>
      <c r="P87" s="3"/>
      <c r="Q87" s="54">
        <f t="shared" ref="Q87:W87" si="60">SUM(Q84:Q86)</f>
        <v>0</v>
      </c>
      <c r="R87" s="54">
        <f t="shared" si="60"/>
        <v>0</v>
      </c>
      <c r="S87" s="54">
        <f t="shared" si="60"/>
        <v>0</v>
      </c>
      <c r="T87" s="54">
        <f t="shared" si="60"/>
        <v>0</v>
      </c>
      <c r="U87" s="54">
        <f t="shared" si="60"/>
        <v>0</v>
      </c>
      <c r="V87" s="54">
        <f t="shared" si="60"/>
        <v>0</v>
      </c>
      <c r="W87" s="54">
        <f t="shared" si="60"/>
        <v>0</v>
      </c>
      <c r="X87" s="1"/>
      <c r="Y87" s="1"/>
      <c r="Z87" s="1"/>
      <c r="AA87" s="1"/>
      <c r="AB87" s="1"/>
      <c r="AC87" s="1"/>
      <c r="AD87" s="1"/>
      <c r="AE87" s="1"/>
      <c r="AF87" s="1"/>
    </row>
    <row r="88" spans="2:32" s="4" customFormat="1" ht="6" customHeight="1" thickTop="1" x14ac:dyDescent="0.25">
      <c r="B88" s="21"/>
      <c r="C88" s="2"/>
      <c r="D88" s="55"/>
      <c r="E88" s="55"/>
      <c r="F88" s="55"/>
      <c r="G88" s="55"/>
      <c r="H88" s="55"/>
      <c r="I88" s="55"/>
      <c r="J88" s="55"/>
      <c r="K88" s="55"/>
      <c r="L88" s="55"/>
      <c r="M88" s="55"/>
      <c r="N88" s="55"/>
      <c r="O88" s="55"/>
      <c r="P88" s="3"/>
      <c r="Q88" s="55"/>
      <c r="R88" s="55"/>
      <c r="S88" s="55"/>
      <c r="T88" s="55"/>
      <c r="U88" s="55"/>
      <c r="V88" s="55"/>
      <c r="W88" s="55"/>
      <c r="X88" s="1"/>
      <c r="Y88" s="1"/>
      <c r="Z88" s="1"/>
      <c r="AA88" s="1"/>
      <c r="AB88" s="1"/>
      <c r="AC88" s="1"/>
      <c r="AD88" s="1"/>
      <c r="AE88" s="1"/>
      <c r="AF88" s="1"/>
    </row>
    <row r="89" spans="2:32" s="4" customFormat="1" ht="15" customHeight="1" thickBot="1" x14ac:dyDescent="0.3">
      <c r="B89" s="28" t="str">
        <f>'Yearly Budget'!B90</f>
        <v>TOTAL REVENUE</v>
      </c>
      <c r="C89" s="2"/>
      <c r="D89" s="29">
        <f>SUM(D23,D29,D35,D44,D55,D69,D74,D81,D87)</f>
        <v>0</v>
      </c>
      <c r="E89" s="29">
        <f t="shared" ref="E89:M89" si="61">SUM(E23,E29,E35,E44,E55,E69,E74,E81,E87)</f>
        <v>0</v>
      </c>
      <c r="F89" s="29">
        <f t="shared" si="61"/>
        <v>0</v>
      </c>
      <c r="G89" s="29">
        <f t="shared" si="61"/>
        <v>0</v>
      </c>
      <c r="H89" s="29">
        <f t="shared" si="61"/>
        <v>0</v>
      </c>
      <c r="I89" s="29">
        <f t="shared" si="61"/>
        <v>0</v>
      </c>
      <c r="J89" s="29">
        <f t="shared" si="61"/>
        <v>0</v>
      </c>
      <c r="K89" s="29">
        <f t="shared" si="61"/>
        <v>0</v>
      </c>
      <c r="L89" s="29">
        <f t="shared" si="61"/>
        <v>0</v>
      </c>
      <c r="M89" s="29">
        <f t="shared" si="61"/>
        <v>0</v>
      </c>
      <c r="N89" s="29">
        <f>SUM(N23,N29,N35,N44,N55,N69,N74,N81,N87)</f>
        <v>0</v>
      </c>
      <c r="O89" s="29">
        <f>SUM(O23,O29,O35,O44,O55,O69,O74,O81,O87)</f>
        <v>0</v>
      </c>
      <c r="P89" s="3"/>
      <c r="Q89" s="29">
        <f>SUM(Q23,Q29,Q35,Q44,Q55,Q69,Q74,Q81,Q87)</f>
        <v>0</v>
      </c>
      <c r="R89" s="29">
        <f t="shared" ref="R89:W89" si="62">SUM(R23,R29,R35,R44,R55,R69,R74,R81,R87)</f>
        <v>0</v>
      </c>
      <c r="S89" s="29">
        <f t="shared" si="62"/>
        <v>0</v>
      </c>
      <c r="T89" s="29">
        <f t="shared" si="62"/>
        <v>0</v>
      </c>
      <c r="U89" s="29">
        <f t="shared" si="62"/>
        <v>0</v>
      </c>
      <c r="V89" s="29">
        <f t="shared" si="62"/>
        <v>0</v>
      </c>
      <c r="W89" s="29">
        <f t="shared" si="62"/>
        <v>0</v>
      </c>
      <c r="X89" s="1"/>
      <c r="Y89" s="1"/>
      <c r="Z89" s="1"/>
      <c r="AA89" s="1"/>
      <c r="AB89" s="1"/>
      <c r="AC89" s="1"/>
      <c r="AD89" s="1"/>
      <c r="AE89" s="1"/>
      <c r="AF89" s="1"/>
    </row>
    <row r="90" spans="2:32" s="4" customFormat="1" ht="15" customHeight="1" thickTop="1" x14ac:dyDescent="0.25">
      <c r="B90" s="30"/>
      <c r="C90" s="2"/>
      <c r="D90" s="31"/>
      <c r="E90" s="31"/>
      <c r="F90" s="31"/>
      <c r="G90" s="31"/>
      <c r="H90" s="31"/>
      <c r="I90" s="31"/>
      <c r="J90" s="31"/>
      <c r="K90" s="31"/>
      <c r="L90" s="31"/>
      <c r="M90" s="31"/>
      <c r="N90" s="31"/>
      <c r="O90" s="31"/>
      <c r="P90" s="3"/>
      <c r="Q90" s="31"/>
      <c r="R90" s="31"/>
      <c r="S90" s="31"/>
      <c r="T90" s="31"/>
      <c r="U90" s="31"/>
      <c r="V90" s="31"/>
      <c r="W90" s="31"/>
      <c r="X90" s="1"/>
      <c r="Y90" s="1"/>
      <c r="Z90" s="1"/>
      <c r="AA90" s="1"/>
      <c r="AB90" s="1"/>
      <c r="AC90" s="1"/>
      <c r="AD90" s="1"/>
      <c r="AE90" s="1"/>
      <c r="AF90" s="1"/>
    </row>
    <row r="91" spans="2:32" s="4" customFormat="1" ht="15" customHeight="1" x14ac:dyDescent="0.25">
      <c r="B91" s="60" t="str">
        <f>'Yearly Budget'!B92</f>
        <v>EXPENSES</v>
      </c>
      <c r="C91" s="2"/>
      <c r="D91" s="31"/>
      <c r="E91" s="31"/>
      <c r="F91" s="31"/>
      <c r="G91" s="31"/>
      <c r="H91" s="31"/>
      <c r="I91" s="31"/>
      <c r="J91" s="31"/>
      <c r="K91" s="31"/>
      <c r="L91" s="31"/>
      <c r="M91" s="31"/>
      <c r="N91" s="31"/>
      <c r="O91" s="31"/>
      <c r="P91" s="3"/>
      <c r="Q91" s="31"/>
      <c r="R91" s="31"/>
      <c r="S91" s="31"/>
      <c r="T91" s="31"/>
      <c r="U91" s="31"/>
      <c r="V91" s="31"/>
      <c r="W91" s="31"/>
      <c r="X91" s="1"/>
      <c r="Y91" s="1"/>
      <c r="Z91" s="1"/>
      <c r="AA91" s="1"/>
      <c r="AB91" s="1"/>
      <c r="AC91" s="1"/>
      <c r="AD91" s="1"/>
      <c r="AE91" s="1"/>
      <c r="AF91" s="1"/>
    </row>
    <row r="92" spans="2:32" s="4" customFormat="1" ht="15" customHeight="1" x14ac:dyDescent="0.25">
      <c r="B92" s="21" t="str">
        <f>'Yearly Budget'!B93</f>
        <v>ADMINISTRATIVE STAFF PERSONNEL COSTS</v>
      </c>
      <c r="C92" s="2"/>
      <c r="D92" s="31"/>
      <c r="E92" s="31"/>
      <c r="F92" s="31"/>
      <c r="G92" s="31"/>
      <c r="H92" s="31"/>
      <c r="I92" s="31"/>
      <c r="J92" s="31"/>
      <c r="K92" s="31"/>
      <c r="L92" s="31"/>
      <c r="M92" s="31"/>
      <c r="N92" s="31"/>
      <c r="O92" s="31"/>
      <c r="P92" s="3"/>
      <c r="Q92" s="31"/>
      <c r="R92" s="31"/>
      <c r="S92" s="31"/>
      <c r="T92" s="31"/>
      <c r="U92" s="31"/>
      <c r="V92" s="31"/>
      <c r="W92" s="31"/>
      <c r="X92" s="1"/>
      <c r="Y92" s="1"/>
      <c r="Z92" s="1"/>
      <c r="AA92" s="1"/>
      <c r="AB92" s="1"/>
      <c r="AC92" s="1"/>
      <c r="AD92" s="1"/>
      <c r="AE92" s="1"/>
      <c r="AF92" s="1"/>
    </row>
    <row r="93" spans="2:32" s="4" customFormat="1" ht="15" customHeight="1" x14ac:dyDescent="0.25">
      <c r="B93" s="32" t="str">
        <f>'Yearly Budget'!B94</f>
        <v>Executive Management</v>
      </c>
      <c r="C93" s="2"/>
      <c r="D93" s="116">
        <v>0</v>
      </c>
      <c r="E93" s="116">
        <v>0</v>
      </c>
      <c r="F93" s="116">
        <v>0</v>
      </c>
      <c r="G93" s="116">
        <v>0</v>
      </c>
      <c r="H93" s="116">
        <v>0</v>
      </c>
      <c r="I93" s="116">
        <v>0</v>
      </c>
      <c r="J93" s="116">
        <v>0</v>
      </c>
      <c r="K93" s="116">
        <v>0</v>
      </c>
      <c r="L93" s="116">
        <v>0</v>
      </c>
      <c r="M93" s="116">
        <v>0</v>
      </c>
      <c r="N93" s="116">
        <v>0</v>
      </c>
      <c r="O93" s="116">
        <v>0</v>
      </c>
      <c r="P93" s="3"/>
      <c r="Q93" s="49">
        <f t="shared" ref="Q93:Q99" si="63">SUM(D93:O93)</f>
        <v>0</v>
      </c>
      <c r="R93" s="49">
        <f>IF('Yearly Budget'!$G$9&gt;0,'Yearly Budget'!G94,'Yearly Budget'!F94)</f>
        <v>0</v>
      </c>
      <c r="S93" s="49">
        <f t="shared" ref="S93:S99" si="64">IF($R$9&gt;0,SUM(Q93-R93),0)</f>
        <v>0</v>
      </c>
      <c r="T93" s="49">
        <f>'Yearly Budget'!F94</f>
        <v>0</v>
      </c>
      <c r="U93" s="49">
        <f t="shared" ref="U93:U99" si="65">IF($T$9&gt;0,SUM(Q93-T93),0)</f>
        <v>0</v>
      </c>
      <c r="V93" s="49">
        <f>'Yearly Budget'!D94</f>
        <v>0</v>
      </c>
      <c r="W93" s="49">
        <f t="shared" ref="W93:W99" si="66">IF($V$9&gt;0,SUM(Q93-V93),0)</f>
        <v>0</v>
      </c>
      <c r="X93" s="1"/>
      <c r="Y93" s="1"/>
      <c r="Z93" s="1"/>
      <c r="AA93" s="1"/>
      <c r="AB93" s="1"/>
      <c r="AC93" s="1"/>
      <c r="AD93" s="1"/>
      <c r="AE93" s="1"/>
      <c r="AF93" s="1"/>
    </row>
    <row r="94" spans="2:32" s="4" customFormat="1" ht="15" customHeight="1" x14ac:dyDescent="0.25">
      <c r="B94" s="32" t="str">
        <f>'Yearly Budget'!B95</f>
        <v>Instructional Management</v>
      </c>
      <c r="C94" s="2"/>
      <c r="D94" s="116">
        <v>0</v>
      </c>
      <c r="E94" s="116">
        <v>0</v>
      </c>
      <c r="F94" s="116">
        <v>0</v>
      </c>
      <c r="G94" s="116">
        <v>0</v>
      </c>
      <c r="H94" s="116">
        <v>0</v>
      </c>
      <c r="I94" s="116">
        <v>0</v>
      </c>
      <c r="J94" s="116">
        <v>0</v>
      </c>
      <c r="K94" s="116">
        <v>0</v>
      </c>
      <c r="L94" s="116">
        <v>0</v>
      </c>
      <c r="M94" s="116">
        <v>0</v>
      </c>
      <c r="N94" s="116">
        <v>0</v>
      </c>
      <c r="O94" s="116">
        <v>0</v>
      </c>
      <c r="P94" s="3"/>
      <c r="Q94" s="49">
        <f t="shared" si="63"/>
        <v>0</v>
      </c>
      <c r="R94" s="49">
        <f>IF('Yearly Budget'!$G$9&gt;0,'Yearly Budget'!G95,'Yearly Budget'!F95)</f>
        <v>0</v>
      </c>
      <c r="S94" s="49">
        <f t="shared" si="64"/>
        <v>0</v>
      </c>
      <c r="T94" s="49">
        <f>'Yearly Budget'!F95</f>
        <v>0</v>
      </c>
      <c r="U94" s="49">
        <f t="shared" si="65"/>
        <v>0</v>
      </c>
      <c r="V94" s="49">
        <f>'Yearly Budget'!D95</f>
        <v>0</v>
      </c>
      <c r="W94" s="49">
        <f t="shared" si="66"/>
        <v>0</v>
      </c>
      <c r="X94" s="1"/>
      <c r="Y94" s="1"/>
      <c r="Z94" s="1"/>
      <c r="AA94" s="1"/>
      <c r="AB94" s="1"/>
      <c r="AC94" s="1"/>
      <c r="AD94" s="1"/>
      <c r="AE94" s="1"/>
      <c r="AF94" s="1"/>
    </row>
    <row r="95" spans="2:32" s="4" customFormat="1" ht="15" customHeight="1" x14ac:dyDescent="0.25">
      <c r="B95" s="32" t="str">
        <f>'Yearly Budget'!B96</f>
        <v>Deans, Directors &amp; Coordinators</v>
      </c>
      <c r="C95" s="2"/>
      <c r="D95" s="116">
        <v>0</v>
      </c>
      <c r="E95" s="116">
        <v>0</v>
      </c>
      <c r="F95" s="116">
        <v>0</v>
      </c>
      <c r="G95" s="116">
        <v>0</v>
      </c>
      <c r="H95" s="116">
        <v>0</v>
      </c>
      <c r="I95" s="116">
        <v>0</v>
      </c>
      <c r="J95" s="116">
        <v>0</v>
      </c>
      <c r="K95" s="116">
        <v>0</v>
      </c>
      <c r="L95" s="116">
        <v>0</v>
      </c>
      <c r="M95" s="116">
        <v>0</v>
      </c>
      <c r="N95" s="116">
        <v>0</v>
      </c>
      <c r="O95" s="116">
        <v>0</v>
      </c>
      <c r="P95" s="3"/>
      <c r="Q95" s="49">
        <f t="shared" si="63"/>
        <v>0</v>
      </c>
      <c r="R95" s="49">
        <f>IF('Yearly Budget'!$G$9&gt;0,'Yearly Budget'!G96,'Yearly Budget'!F96)</f>
        <v>0</v>
      </c>
      <c r="S95" s="49">
        <f t="shared" si="64"/>
        <v>0</v>
      </c>
      <c r="T95" s="49">
        <f>'Yearly Budget'!F96</f>
        <v>0</v>
      </c>
      <c r="U95" s="49">
        <f t="shared" si="65"/>
        <v>0</v>
      </c>
      <c r="V95" s="49">
        <f>'Yearly Budget'!D96</f>
        <v>0</v>
      </c>
      <c r="W95" s="49">
        <f t="shared" si="66"/>
        <v>0</v>
      </c>
      <c r="X95" s="1"/>
      <c r="Y95" s="1"/>
      <c r="Z95" s="1"/>
      <c r="AA95" s="1"/>
      <c r="AB95" s="1"/>
      <c r="AC95" s="1"/>
      <c r="AD95" s="1"/>
      <c r="AE95" s="1"/>
      <c r="AF95" s="1"/>
    </row>
    <row r="96" spans="2:32" s="4" customFormat="1" ht="15" customHeight="1" x14ac:dyDescent="0.25">
      <c r="B96" s="32" t="str">
        <f>'Yearly Budget'!B97</f>
        <v>CFO / Director of Finance</v>
      </c>
      <c r="C96" s="2"/>
      <c r="D96" s="116">
        <v>0</v>
      </c>
      <c r="E96" s="116">
        <v>0</v>
      </c>
      <c r="F96" s="116">
        <v>0</v>
      </c>
      <c r="G96" s="116">
        <v>0</v>
      </c>
      <c r="H96" s="116">
        <v>0</v>
      </c>
      <c r="I96" s="116">
        <v>0</v>
      </c>
      <c r="J96" s="116">
        <v>0</v>
      </c>
      <c r="K96" s="116">
        <v>0</v>
      </c>
      <c r="L96" s="116">
        <v>0</v>
      </c>
      <c r="M96" s="116">
        <v>0</v>
      </c>
      <c r="N96" s="116">
        <v>0</v>
      </c>
      <c r="O96" s="116">
        <v>0</v>
      </c>
      <c r="P96" s="3"/>
      <c r="Q96" s="49">
        <f t="shared" si="63"/>
        <v>0</v>
      </c>
      <c r="R96" s="49">
        <f>IF('Yearly Budget'!$G$9&gt;0,'Yearly Budget'!G97,'Yearly Budget'!F97)</f>
        <v>0</v>
      </c>
      <c r="S96" s="49">
        <f t="shared" si="64"/>
        <v>0</v>
      </c>
      <c r="T96" s="49">
        <f>'Yearly Budget'!F97</f>
        <v>0</v>
      </c>
      <c r="U96" s="49">
        <f t="shared" si="65"/>
        <v>0</v>
      </c>
      <c r="V96" s="49">
        <f>'Yearly Budget'!D97</f>
        <v>0</v>
      </c>
      <c r="W96" s="49">
        <f t="shared" si="66"/>
        <v>0</v>
      </c>
      <c r="X96" s="1"/>
      <c r="Y96" s="1"/>
      <c r="Z96" s="1"/>
      <c r="AA96" s="1"/>
      <c r="AB96" s="1"/>
      <c r="AC96" s="1"/>
      <c r="AD96" s="1"/>
      <c r="AE96" s="1"/>
      <c r="AF96" s="1"/>
    </row>
    <row r="97" spans="2:32" s="4" customFormat="1" ht="15" customHeight="1" x14ac:dyDescent="0.25">
      <c r="B97" s="32" t="str">
        <f>'Yearly Budget'!B98</f>
        <v>Operation / Business Manager</v>
      </c>
      <c r="C97" s="2"/>
      <c r="D97" s="116">
        <v>0</v>
      </c>
      <c r="E97" s="116">
        <v>0</v>
      </c>
      <c r="F97" s="116">
        <v>0</v>
      </c>
      <c r="G97" s="116">
        <v>0</v>
      </c>
      <c r="H97" s="116">
        <v>0</v>
      </c>
      <c r="I97" s="116">
        <v>0</v>
      </c>
      <c r="J97" s="116">
        <v>0</v>
      </c>
      <c r="K97" s="116">
        <v>0</v>
      </c>
      <c r="L97" s="116">
        <v>0</v>
      </c>
      <c r="M97" s="116">
        <v>0</v>
      </c>
      <c r="N97" s="116">
        <v>0</v>
      </c>
      <c r="O97" s="116">
        <v>0</v>
      </c>
      <c r="P97" s="3"/>
      <c r="Q97" s="49">
        <f t="shared" si="63"/>
        <v>0</v>
      </c>
      <c r="R97" s="49">
        <f>IF('Yearly Budget'!$G$9&gt;0,'Yearly Budget'!G98,'Yearly Budget'!F98)</f>
        <v>0</v>
      </c>
      <c r="S97" s="49">
        <f t="shared" si="64"/>
        <v>0</v>
      </c>
      <c r="T97" s="49">
        <f>'Yearly Budget'!F98</f>
        <v>0</v>
      </c>
      <c r="U97" s="49">
        <f t="shared" si="65"/>
        <v>0</v>
      </c>
      <c r="V97" s="49">
        <f>'Yearly Budget'!D98</f>
        <v>0</v>
      </c>
      <c r="W97" s="49">
        <f t="shared" si="66"/>
        <v>0</v>
      </c>
      <c r="X97" s="1"/>
      <c r="Y97" s="1"/>
      <c r="Z97" s="1"/>
      <c r="AA97" s="1"/>
      <c r="AB97" s="1"/>
      <c r="AC97" s="1"/>
      <c r="AD97" s="1"/>
      <c r="AE97" s="1"/>
      <c r="AF97" s="1"/>
    </row>
    <row r="98" spans="2:32" s="4" customFormat="1" ht="15" customHeight="1" x14ac:dyDescent="0.25">
      <c r="B98" s="32" t="str">
        <f>'Yearly Budget'!B99</f>
        <v>Administrative Staff</v>
      </c>
      <c r="C98" s="2"/>
      <c r="D98" s="116">
        <v>0</v>
      </c>
      <c r="E98" s="116">
        <v>0</v>
      </c>
      <c r="F98" s="116">
        <v>0</v>
      </c>
      <c r="G98" s="116">
        <v>0</v>
      </c>
      <c r="H98" s="116">
        <v>0</v>
      </c>
      <c r="I98" s="116">
        <v>0</v>
      </c>
      <c r="J98" s="116">
        <v>0</v>
      </c>
      <c r="K98" s="116">
        <v>0</v>
      </c>
      <c r="L98" s="116">
        <v>0</v>
      </c>
      <c r="M98" s="116">
        <v>0</v>
      </c>
      <c r="N98" s="116">
        <v>0</v>
      </c>
      <c r="O98" s="116">
        <v>0</v>
      </c>
      <c r="P98" s="3"/>
      <c r="Q98" s="49">
        <f t="shared" si="63"/>
        <v>0</v>
      </c>
      <c r="R98" s="49">
        <f>IF('Yearly Budget'!$G$9&gt;0,'Yearly Budget'!G99,'Yearly Budget'!F99)</f>
        <v>0</v>
      </c>
      <c r="S98" s="49">
        <f t="shared" si="64"/>
        <v>0</v>
      </c>
      <c r="T98" s="49">
        <f>'Yearly Budget'!F99</f>
        <v>0</v>
      </c>
      <c r="U98" s="49">
        <f t="shared" si="65"/>
        <v>0</v>
      </c>
      <c r="V98" s="49">
        <f>'Yearly Budget'!D99</f>
        <v>0</v>
      </c>
      <c r="W98" s="49">
        <f t="shared" si="66"/>
        <v>0</v>
      </c>
      <c r="X98" s="1"/>
      <c r="Y98" s="1"/>
      <c r="Z98" s="1"/>
      <c r="AA98" s="1"/>
      <c r="AB98" s="1"/>
      <c r="AC98" s="1"/>
      <c r="AD98" s="1"/>
      <c r="AE98" s="1"/>
      <c r="AF98" s="1"/>
    </row>
    <row r="99" spans="2:32" s="4" customFormat="1" ht="15" customHeight="1" x14ac:dyDescent="0.25">
      <c r="B99" s="32" t="str">
        <f>'Yearly Budget'!B100</f>
        <v>Other - Administrative</v>
      </c>
      <c r="C99" s="2"/>
      <c r="D99" s="116">
        <v>0</v>
      </c>
      <c r="E99" s="116">
        <v>0</v>
      </c>
      <c r="F99" s="116">
        <v>0</v>
      </c>
      <c r="G99" s="116">
        <v>0</v>
      </c>
      <c r="H99" s="116">
        <v>0</v>
      </c>
      <c r="I99" s="116">
        <v>0</v>
      </c>
      <c r="J99" s="116">
        <v>0</v>
      </c>
      <c r="K99" s="116">
        <v>0</v>
      </c>
      <c r="L99" s="116">
        <v>0</v>
      </c>
      <c r="M99" s="116">
        <v>0</v>
      </c>
      <c r="N99" s="116">
        <v>0</v>
      </c>
      <c r="O99" s="116">
        <v>0</v>
      </c>
      <c r="P99" s="3"/>
      <c r="Q99" s="49">
        <f t="shared" si="63"/>
        <v>0</v>
      </c>
      <c r="R99" s="49">
        <f>IF('Yearly Budget'!$G$9&gt;0,'Yearly Budget'!G100,'Yearly Budget'!F100)</f>
        <v>0</v>
      </c>
      <c r="S99" s="49">
        <f t="shared" si="64"/>
        <v>0</v>
      </c>
      <c r="T99" s="49">
        <f>'Yearly Budget'!F100</f>
        <v>0</v>
      </c>
      <c r="U99" s="49">
        <f t="shared" si="65"/>
        <v>0</v>
      </c>
      <c r="V99" s="49">
        <f>'Yearly Budget'!D100</f>
        <v>0</v>
      </c>
      <c r="W99" s="49">
        <f t="shared" si="66"/>
        <v>0</v>
      </c>
      <c r="X99" s="1"/>
      <c r="Y99" s="1"/>
      <c r="Z99" s="1"/>
      <c r="AA99" s="1"/>
      <c r="AB99" s="1"/>
      <c r="AC99" s="1"/>
      <c r="AD99" s="1"/>
      <c r="AE99" s="1"/>
      <c r="AF99" s="1"/>
    </row>
    <row r="100" spans="2:32" s="4" customFormat="1" ht="15" customHeight="1" thickBot="1" x14ac:dyDescent="0.3">
      <c r="B100" s="21" t="str">
        <f>'Yearly Budget'!B101</f>
        <v>TOTAL ADMINISTRATIVE STAFF PERSONNEL COSTS</v>
      </c>
      <c r="C100" s="2"/>
      <c r="D100" s="54">
        <f>SUM(D93:D99)</f>
        <v>0</v>
      </c>
      <c r="E100" s="54">
        <f t="shared" ref="E100:M100" si="67">SUM(E93:E99)</f>
        <v>0</v>
      </c>
      <c r="F100" s="54">
        <f t="shared" si="67"/>
        <v>0</v>
      </c>
      <c r="G100" s="54">
        <f t="shared" si="67"/>
        <v>0</v>
      </c>
      <c r="H100" s="54">
        <f t="shared" si="67"/>
        <v>0</v>
      </c>
      <c r="I100" s="54">
        <f t="shared" si="67"/>
        <v>0</v>
      </c>
      <c r="J100" s="54">
        <f t="shared" si="67"/>
        <v>0</v>
      </c>
      <c r="K100" s="54">
        <f t="shared" si="67"/>
        <v>0</v>
      </c>
      <c r="L100" s="54">
        <f t="shared" si="67"/>
        <v>0</v>
      </c>
      <c r="M100" s="54">
        <f t="shared" si="67"/>
        <v>0</v>
      </c>
      <c r="N100" s="54">
        <f>SUM(N93:N99)</f>
        <v>0</v>
      </c>
      <c r="O100" s="54">
        <f>SUM(O93:O99)</f>
        <v>0</v>
      </c>
      <c r="P100" s="3"/>
      <c r="Q100" s="54">
        <f t="shared" ref="Q100:W100" si="68">SUM(Q93:Q99)</f>
        <v>0</v>
      </c>
      <c r="R100" s="54">
        <f t="shared" si="68"/>
        <v>0</v>
      </c>
      <c r="S100" s="54">
        <f t="shared" si="68"/>
        <v>0</v>
      </c>
      <c r="T100" s="54">
        <f t="shared" si="68"/>
        <v>0</v>
      </c>
      <c r="U100" s="54">
        <f t="shared" si="68"/>
        <v>0</v>
      </c>
      <c r="V100" s="54">
        <f t="shared" si="68"/>
        <v>0</v>
      </c>
      <c r="W100" s="54">
        <f t="shared" si="68"/>
        <v>0</v>
      </c>
      <c r="X100" s="1"/>
      <c r="Y100" s="1"/>
      <c r="Z100" s="1"/>
      <c r="AA100" s="1"/>
      <c r="AB100" s="1"/>
      <c r="AC100" s="1"/>
      <c r="AD100" s="1"/>
      <c r="AE100" s="1"/>
      <c r="AF100" s="1"/>
    </row>
    <row r="101" spans="2:32" s="4" customFormat="1" ht="6" customHeight="1" thickTop="1" x14ac:dyDescent="0.25">
      <c r="B101" s="21"/>
      <c r="C101" s="2"/>
      <c r="D101" s="34"/>
      <c r="E101" s="34"/>
      <c r="F101" s="34"/>
      <c r="G101" s="34"/>
      <c r="H101" s="34"/>
      <c r="I101" s="34"/>
      <c r="J101" s="34"/>
      <c r="K101" s="34"/>
      <c r="L101" s="34"/>
      <c r="M101" s="34"/>
      <c r="N101" s="34"/>
      <c r="O101" s="34"/>
      <c r="P101" s="3"/>
      <c r="Q101" s="34"/>
      <c r="R101" s="34"/>
      <c r="S101" s="34"/>
      <c r="T101" s="34"/>
      <c r="U101" s="34"/>
      <c r="V101" s="34"/>
      <c r="W101" s="34"/>
      <c r="X101" s="1"/>
      <c r="Y101" s="1"/>
      <c r="Z101" s="1"/>
      <c r="AA101" s="1"/>
      <c r="AB101" s="1"/>
      <c r="AC101" s="1"/>
      <c r="AD101" s="1"/>
      <c r="AE101" s="1"/>
      <c r="AF101" s="1"/>
    </row>
    <row r="102" spans="2:32" s="4" customFormat="1" ht="15" customHeight="1" x14ac:dyDescent="0.25">
      <c r="B102" s="21" t="str">
        <f>'Yearly Budget'!B103</f>
        <v>INSTRUCTIONAL PERSONNEL COSTS</v>
      </c>
      <c r="C102" s="2"/>
      <c r="D102" s="33"/>
      <c r="E102" s="33"/>
      <c r="F102" s="33"/>
      <c r="G102" s="33"/>
      <c r="H102" s="33"/>
      <c r="I102" s="33"/>
      <c r="J102" s="33"/>
      <c r="K102" s="33"/>
      <c r="L102" s="33"/>
      <c r="M102" s="33"/>
      <c r="N102" s="33"/>
      <c r="O102" s="33"/>
      <c r="P102" s="3"/>
      <c r="Q102" s="33"/>
      <c r="R102" s="33"/>
      <c r="S102" s="33"/>
      <c r="T102" s="33"/>
      <c r="U102" s="33"/>
      <c r="V102" s="33"/>
      <c r="W102" s="33"/>
      <c r="X102" s="1"/>
      <c r="Y102" s="1"/>
      <c r="Z102" s="1"/>
      <c r="AA102" s="1"/>
      <c r="AB102" s="1"/>
      <c r="AC102" s="1"/>
      <c r="AD102" s="1"/>
      <c r="AE102" s="1"/>
      <c r="AF102" s="1"/>
    </row>
    <row r="103" spans="2:32" s="4" customFormat="1" ht="15" customHeight="1" x14ac:dyDescent="0.25">
      <c r="B103" s="32" t="str">
        <f>'Yearly Budget'!B104</f>
        <v>Teachers - Regular</v>
      </c>
      <c r="C103" s="2"/>
      <c r="D103" s="116">
        <v>0</v>
      </c>
      <c r="E103" s="116">
        <v>0</v>
      </c>
      <c r="F103" s="116">
        <v>0</v>
      </c>
      <c r="G103" s="116">
        <v>0</v>
      </c>
      <c r="H103" s="116">
        <v>0</v>
      </c>
      <c r="I103" s="116">
        <v>0</v>
      </c>
      <c r="J103" s="116">
        <v>0</v>
      </c>
      <c r="K103" s="116">
        <v>0</v>
      </c>
      <c r="L103" s="116">
        <v>0</v>
      </c>
      <c r="M103" s="116">
        <v>0</v>
      </c>
      <c r="N103" s="116">
        <v>0</v>
      </c>
      <c r="O103" s="116">
        <v>0</v>
      </c>
      <c r="P103" s="3"/>
      <c r="Q103" s="49">
        <f t="shared" ref="Q103:Q110" si="69">SUM(D103:O103)</f>
        <v>0</v>
      </c>
      <c r="R103" s="49">
        <f>IF('Yearly Budget'!$G$9&gt;0,'Yearly Budget'!G104,'Yearly Budget'!F104)</f>
        <v>0</v>
      </c>
      <c r="S103" s="49">
        <f t="shared" ref="S103:S110" si="70">IF($R$9&gt;0,SUM(Q103-R103),0)</f>
        <v>0</v>
      </c>
      <c r="T103" s="49">
        <f>'Yearly Budget'!F104</f>
        <v>0</v>
      </c>
      <c r="U103" s="49">
        <f t="shared" ref="U103:U110" si="71">IF($T$9&gt;0,SUM(Q103-T103),0)</f>
        <v>0</v>
      </c>
      <c r="V103" s="49">
        <f>'Yearly Budget'!D104</f>
        <v>0</v>
      </c>
      <c r="W103" s="49">
        <f t="shared" ref="W103:W110" si="72">IF($V$9&gt;0,SUM(Q103-V103),0)</f>
        <v>0</v>
      </c>
      <c r="X103" s="1"/>
      <c r="Y103" s="1"/>
      <c r="Z103" s="1"/>
      <c r="AA103" s="1"/>
      <c r="AB103" s="1"/>
      <c r="AC103" s="1"/>
      <c r="AD103" s="1"/>
      <c r="AE103" s="1"/>
      <c r="AF103" s="1"/>
    </row>
    <row r="104" spans="2:32" s="4" customFormat="1" ht="15" customHeight="1" x14ac:dyDescent="0.25">
      <c r="B104" s="32" t="str">
        <f>'Yearly Budget'!B105</f>
        <v>Teachers - SPED</v>
      </c>
      <c r="C104" s="2"/>
      <c r="D104" s="116">
        <v>0</v>
      </c>
      <c r="E104" s="116">
        <v>0</v>
      </c>
      <c r="F104" s="116">
        <v>0</v>
      </c>
      <c r="G104" s="116">
        <v>0</v>
      </c>
      <c r="H104" s="116">
        <v>0</v>
      </c>
      <c r="I104" s="116">
        <v>0</v>
      </c>
      <c r="J104" s="116">
        <v>0</v>
      </c>
      <c r="K104" s="116">
        <v>0</v>
      </c>
      <c r="L104" s="116">
        <v>0</v>
      </c>
      <c r="M104" s="116">
        <v>0</v>
      </c>
      <c r="N104" s="116">
        <v>0</v>
      </c>
      <c r="O104" s="116">
        <v>0</v>
      </c>
      <c r="P104" s="3"/>
      <c r="Q104" s="49">
        <f t="shared" si="69"/>
        <v>0</v>
      </c>
      <c r="R104" s="49">
        <f>IF('Yearly Budget'!$G$9&gt;0,'Yearly Budget'!G105,'Yearly Budget'!F105)</f>
        <v>0</v>
      </c>
      <c r="S104" s="49">
        <f t="shared" si="70"/>
        <v>0</v>
      </c>
      <c r="T104" s="49">
        <f>'Yearly Budget'!F105</f>
        <v>0</v>
      </c>
      <c r="U104" s="49">
        <f t="shared" si="71"/>
        <v>0</v>
      </c>
      <c r="V104" s="49">
        <f>'Yearly Budget'!D105</f>
        <v>0</v>
      </c>
      <c r="W104" s="49">
        <f t="shared" si="72"/>
        <v>0</v>
      </c>
      <c r="X104" s="1"/>
      <c r="Y104" s="1"/>
      <c r="Z104" s="1"/>
      <c r="AA104" s="1"/>
      <c r="AB104" s="1"/>
      <c r="AC104" s="1"/>
      <c r="AD104" s="1"/>
      <c r="AE104" s="1"/>
      <c r="AF104" s="1"/>
    </row>
    <row r="105" spans="2:32" s="4" customFormat="1" ht="15" customHeight="1" x14ac:dyDescent="0.25">
      <c r="B105" s="32" t="str">
        <f>'Yearly Budget'!B106</f>
        <v>Substitute Teachers</v>
      </c>
      <c r="C105" s="2"/>
      <c r="D105" s="116">
        <v>0</v>
      </c>
      <c r="E105" s="116">
        <v>0</v>
      </c>
      <c r="F105" s="116">
        <v>0</v>
      </c>
      <c r="G105" s="116">
        <v>0</v>
      </c>
      <c r="H105" s="116">
        <v>0</v>
      </c>
      <c r="I105" s="116">
        <v>0</v>
      </c>
      <c r="J105" s="116">
        <v>0</v>
      </c>
      <c r="K105" s="116">
        <v>0</v>
      </c>
      <c r="L105" s="116">
        <v>0</v>
      </c>
      <c r="M105" s="116">
        <v>0</v>
      </c>
      <c r="N105" s="116">
        <v>0</v>
      </c>
      <c r="O105" s="116">
        <v>0</v>
      </c>
      <c r="P105" s="3"/>
      <c r="Q105" s="49">
        <f t="shared" si="69"/>
        <v>0</v>
      </c>
      <c r="R105" s="49">
        <f>IF('Yearly Budget'!$G$9&gt;0,'Yearly Budget'!G106,'Yearly Budget'!F106)</f>
        <v>0</v>
      </c>
      <c r="S105" s="49">
        <f t="shared" si="70"/>
        <v>0</v>
      </c>
      <c r="T105" s="49">
        <f>'Yearly Budget'!F106</f>
        <v>0</v>
      </c>
      <c r="U105" s="49">
        <f t="shared" si="71"/>
        <v>0</v>
      </c>
      <c r="V105" s="49">
        <f>'Yearly Budget'!D106</f>
        <v>0</v>
      </c>
      <c r="W105" s="49">
        <f t="shared" si="72"/>
        <v>0</v>
      </c>
      <c r="X105" s="1"/>
      <c r="Y105" s="1"/>
      <c r="Z105" s="1"/>
      <c r="AA105" s="1"/>
      <c r="AB105" s="1"/>
      <c r="AC105" s="1"/>
      <c r="AD105" s="1"/>
      <c r="AE105" s="1"/>
      <c r="AF105" s="1"/>
    </row>
    <row r="106" spans="2:32" s="4" customFormat="1" ht="15" customHeight="1" x14ac:dyDescent="0.25">
      <c r="B106" s="32" t="str">
        <f>'Yearly Budget'!B107</f>
        <v>Teaching Assistants</v>
      </c>
      <c r="C106" s="2"/>
      <c r="D106" s="116">
        <v>0</v>
      </c>
      <c r="E106" s="116">
        <v>0</v>
      </c>
      <c r="F106" s="116">
        <v>0</v>
      </c>
      <c r="G106" s="116">
        <v>0</v>
      </c>
      <c r="H106" s="116">
        <v>0</v>
      </c>
      <c r="I106" s="116">
        <v>0</v>
      </c>
      <c r="J106" s="116">
        <v>0</v>
      </c>
      <c r="K106" s="116">
        <v>0</v>
      </c>
      <c r="L106" s="116">
        <v>0</v>
      </c>
      <c r="M106" s="116">
        <v>0</v>
      </c>
      <c r="N106" s="116">
        <v>0</v>
      </c>
      <c r="O106" s="116">
        <v>0</v>
      </c>
      <c r="P106" s="3"/>
      <c r="Q106" s="49">
        <f t="shared" si="69"/>
        <v>0</v>
      </c>
      <c r="R106" s="49">
        <f>IF('Yearly Budget'!$G$9&gt;0,'Yearly Budget'!G107,'Yearly Budget'!F107)</f>
        <v>0</v>
      </c>
      <c r="S106" s="49">
        <f t="shared" si="70"/>
        <v>0</v>
      </c>
      <c r="T106" s="49">
        <f>'Yearly Budget'!F107</f>
        <v>0</v>
      </c>
      <c r="U106" s="49">
        <f t="shared" si="71"/>
        <v>0</v>
      </c>
      <c r="V106" s="49">
        <f>'Yearly Budget'!D107</f>
        <v>0</v>
      </c>
      <c r="W106" s="49">
        <f t="shared" si="72"/>
        <v>0</v>
      </c>
      <c r="X106" s="1"/>
      <c r="Y106" s="1"/>
      <c r="Z106" s="1"/>
      <c r="AA106" s="1"/>
      <c r="AB106" s="1"/>
      <c r="AC106" s="1"/>
      <c r="AD106" s="1"/>
      <c r="AE106" s="1"/>
      <c r="AF106" s="1"/>
    </row>
    <row r="107" spans="2:32" s="4" customFormat="1" ht="15" customHeight="1" x14ac:dyDescent="0.25">
      <c r="B107" s="32" t="str">
        <f>'Yearly Budget'!B108</f>
        <v>Specialty Teachers</v>
      </c>
      <c r="C107" s="2"/>
      <c r="D107" s="116">
        <v>0</v>
      </c>
      <c r="E107" s="116">
        <v>0</v>
      </c>
      <c r="F107" s="116">
        <v>0</v>
      </c>
      <c r="G107" s="116">
        <v>0</v>
      </c>
      <c r="H107" s="116">
        <v>0</v>
      </c>
      <c r="I107" s="116">
        <v>0</v>
      </c>
      <c r="J107" s="116">
        <v>0</v>
      </c>
      <c r="K107" s="116">
        <v>0</v>
      </c>
      <c r="L107" s="116">
        <v>0</v>
      </c>
      <c r="M107" s="116">
        <v>0</v>
      </c>
      <c r="N107" s="116">
        <v>0</v>
      </c>
      <c r="O107" s="116">
        <v>0</v>
      </c>
      <c r="P107" s="3"/>
      <c r="Q107" s="49">
        <f t="shared" si="69"/>
        <v>0</v>
      </c>
      <c r="R107" s="49">
        <f>IF('Yearly Budget'!$G$9&gt;0,'Yearly Budget'!G108,'Yearly Budget'!F108)</f>
        <v>0</v>
      </c>
      <c r="S107" s="49">
        <f t="shared" si="70"/>
        <v>0</v>
      </c>
      <c r="T107" s="49">
        <f>'Yearly Budget'!F108</f>
        <v>0</v>
      </c>
      <c r="U107" s="49">
        <f t="shared" si="71"/>
        <v>0</v>
      </c>
      <c r="V107" s="49">
        <f>'Yearly Budget'!D108</f>
        <v>0</v>
      </c>
      <c r="W107" s="49">
        <f t="shared" si="72"/>
        <v>0</v>
      </c>
      <c r="X107" s="1"/>
      <c r="Y107" s="1"/>
      <c r="Z107" s="1"/>
      <c r="AA107" s="1"/>
      <c r="AB107" s="1"/>
      <c r="AC107" s="1"/>
      <c r="AD107" s="1"/>
      <c r="AE107" s="1"/>
      <c r="AF107" s="1"/>
    </row>
    <row r="108" spans="2:32" s="4" customFormat="1" ht="15" customHeight="1" x14ac:dyDescent="0.25">
      <c r="B108" s="32" t="str">
        <f>'Yearly Budget'!B109</f>
        <v>Aides</v>
      </c>
      <c r="C108" s="2"/>
      <c r="D108" s="116">
        <v>0</v>
      </c>
      <c r="E108" s="116">
        <v>0</v>
      </c>
      <c r="F108" s="116">
        <v>0</v>
      </c>
      <c r="G108" s="116">
        <v>0</v>
      </c>
      <c r="H108" s="116">
        <v>0</v>
      </c>
      <c r="I108" s="116">
        <v>0</v>
      </c>
      <c r="J108" s="116">
        <v>0</v>
      </c>
      <c r="K108" s="116">
        <v>0</v>
      </c>
      <c r="L108" s="116">
        <v>0</v>
      </c>
      <c r="M108" s="116">
        <v>0</v>
      </c>
      <c r="N108" s="116">
        <v>0</v>
      </c>
      <c r="O108" s="116">
        <v>0</v>
      </c>
      <c r="P108" s="3"/>
      <c r="Q108" s="49">
        <f t="shared" si="69"/>
        <v>0</v>
      </c>
      <c r="R108" s="49">
        <f>IF('Yearly Budget'!$G$9&gt;0,'Yearly Budget'!G109,'Yearly Budget'!F109)</f>
        <v>0</v>
      </c>
      <c r="S108" s="49">
        <f t="shared" si="70"/>
        <v>0</v>
      </c>
      <c r="T108" s="49">
        <f>'Yearly Budget'!F109</f>
        <v>0</v>
      </c>
      <c r="U108" s="49">
        <f t="shared" si="71"/>
        <v>0</v>
      </c>
      <c r="V108" s="49">
        <f>'Yearly Budget'!D109</f>
        <v>0</v>
      </c>
      <c r="W108" s="49">
        <f t="shared" si="72"/>
        <v>0</v>
      </c>
      <c r="X108" s="1"/>
      <c r="Y108" s="1"/>
      <c r="Z108" s="1"/>
      <c r="AA108" s="1"/>
      <c r="AB108" s="1"/>
      <c r="AC108" s="1"/>
      <c r="AD108" s="1"/>
      <c r="AE108" s="1"/>
      <c r="AF108" s="1"/>
    </row>
    <row r="109" spans="2:32" s="4" customFormat="1" ht="15" customHeight="1" x14ac:dyDescent="0.25">
      <c r="B109" s="32" t="str">
        <f>'Yearly Budget'!B110</f>
        <v>Therapists &amp; Counselors</v>
      </c>
      <c r="C109" s="2"/>
      <c r="D109" s="116">
        <v>0</v>
      </c>
      <c r="E109" s="116">
        <v>0</v>
      </c>
      <c r="F109" s="116">
        <v>0</v>
      </c>
      <c r="G109" s="116">
        <v>0</v>
      </c>
      <c r="H109" s="116">
        <v>0</v>
      </c>
      <c r="I109" s="116">
        <v>0</v>
      </c>
      <c r="J109" s="116">
        <v>0</v>
      </c>
      <c r="K109" s="116">
        <v>0</v>
      </c>
      <c r="L109" s="116">
        <v>0</v>
      </c>
      <c r="M109" s="116">
        <v>0</v>
      </c>
      <c r="N109" s="116">
        <v>0</v>
      </c>
      <c r="O109" s="116">
        <v>0</v>
      </c>
      <c r="P109" s="3"/>
      <c r="Q109" s="49">
        <f t="shared" si="69"/>
        <v>0</v>
      </c>
      <c r="R109" s="49">
        <f>IF('Yearly Budget'!$G$9&gt;0,'Yearly Budget'!G110,'Yearly Budget'!F110)</f>
        <v>0</v>
      </c>
      <c r="S109" s="49">
        <f t="shared" si="70"/>
        <v>0</v>
      </c>
      <c r="T109" s="49">
        <f>'Yearly Budget'!F110</f>
        <v>0</v>
      </c>
      <c r="U109" s="49">
        <f t="shared" si="71"/>
        <v>0</v>
      </c>
      <c r="V109" s="49">
        <f>'Yearly Budget'!D110</f>
        <v>0</v>
      </c>
      <c r="W109" s="49">
        <f t="shared" si="72"/>
        <v>0</v>
      </c>
      <c r="X109" s="1"/>
      <c r="Y109" s="1"/>
      <c r="Z109" s="1"/>
      <c r="AA109" s="1"/>
      <c r="AB109" s="1"/>
      <c r="AC109" s="1"/>
      <c r="AD109" s="1"/>
      <c r="AE109" s="1"/>
      <c r="AF109" s="1"/>
    </row>
    <row r="110" spans="2:32" s="4" customFormat="1" ht="15" customHeight="1" x14ac:dyDescent="0.25">
      <c r="B110" s="32" t="str">
        <f>'Yearly Budget'!B111</f>
        <v xml:space="preserve">Other - Instructional </v>
      </c>
      <c r="C110" s="2"/>
      <c r="D110" s="116">
        <v>0</v>
      </c>
      <c r="E110" s="116">
        <v>0</v>
      </c>
      <c r="F110" s="116">
        <v>0</v>
      </c>
      <c r="G110" s="116">
        <v>0</v>
      </c>
      <c r="H110" s="116">
        <v>0</v>
      </c>
      <c r="I110" s="116">
        <v>0</v>
      </c>
      <c r="J110" s="116">
        <v>0</v>
      </c>
      <c r="K110" s="116">
        <v>0</v>
      </c>
      <c r="L110" s="116">
        <v>0</v>
      </c>
      <c r="M110" s="116">
        <v>0</v>
      </c>
      <c r="N110" s="116">
        <v>0</v>
      </c>
      <c r="O110" s="116">
        <v>0</v>
      </c>
      <c r="P110" s="3"/>
      <c r="Q110" s="49">
        <f t="shared" si="69"/>
        <v>0</v>
      </c>
      <c r="R110" s="49">
        <f>IF('Yearly Budget'!$G$9&gt;0,'Yearly Budget'!G111,'Yearly Budget'!F111)</f>
        <v>0</v>
      </c>
      <c r="S110" s="49">
        <f t="shared" si="70"/>
        <v>0</v>
      </c>
      <c r="T110" s="49">
        <f>'Yearly Budget'!F111</f>
        <v>0</v>
      </c>
      <c r="U110" s="49">
        <f t="shared" si="71"/>
        <v>0</v>
      </c>
      <c r="V110" s="49">
        <f>'Yearly Budget'!D111</f>
        <v>0</v>
      </c>
      <c r="W110" s="49">
        <f t="shared" si="72"/>
        <v>0</v>
      </c>
      <c r="X110" s="1"/>
      <c r="Y110" s="1"/>
      <c r="Z110" s="1"/>
      <c r="AA110" s="1"/>
      <c r="AB110" s="1"/>
      <c r="AC110" s="1"/>
      <c r="AD110" s="1"/>
      <c r="AE110" s="1"/>
      <c r="AF110" s="1"/>
    </row>
    <row r="111" spans="2:32" s="4" customFormat="1" ht="15" customHeight="1" thickBot="1" x14ac:dyDescent="0.3">
      <c r="B111" s="21" t="str">
        <f>'Yearly Budget'!B112</f>
        <v>TOTAL INSTRUCTIONAL PERSONNEL COSTS</v>
      </c>
      <c r="C111" s="2"/>
      <c r="D111" s="54">
        <f t="shared" ref="D111:W111" si="73">SUM(D103:D110)</f>
        <v>0</v>
      </c>
      <c r="E111" s="54">
        <f t="shared" ref="E111:M111" si="74">SUM(E103:E110)</f>
        <v>0</v>
      </c>
      <c r="F111" s="54">
        <f t="shared" si="74"/>
        <v>0</v>
      </c>
      <c r="G111" s="54">
        <f t="shared" si="74"/>
        <v>0</v>
      </c>
      <c r="H111" s="54">
        <f t="shared" si="74"/>
        <v>0</v>
      </c>
      <c r="I111" s="54">
        <f t="shared" si="74"/>
        <v>0</v>
      </c>
      <c r="J111" s="54">
        <f t="shared" si="74"/>
        <v>0</v>
      </c>
      <c r="K111" s="54">
        <f t="shared" si="74"/>
        <v>0</v>
      </c>
      <c r="L111" s="54">
        <f t="shared" si="74"/>
        <v>0</v>
      </c>
      <c r="M111" s="54">
        <f t="shared" si="74"/>
        <v>0</v>
      </c>
      <c r="N111" s="54">
        <f t="shared" si="73"/>
        <v>0</v>
      </c>
      <c r="O111" s="54">
        <f t="shared" si="73"/>
        <v>0</v>
      </c>
      <c r="P111" s="3"/>
      <c r="Q111" s="54">
        <f t="shared" si="73"/>
        <v>0</v>
      </c>
      <c r="R111" s="54">
        <f t="shared" si="73"/>
        <v>0</v>
      </c>
      <c r="S111" s="54">
        <f t="shared" si="73"/>
        <v>0</v>
      </c>
      <c r="T111" s="54">
        <f t="shared" si="73"/>
        <v>0</v>
      </c>
      <c r="U111" s="54">
        <f t="shared" si="73"/>
        <v>0</v>
      </c>
      <c r="V111" s="54">
        <f t="shared" si="73"/>
        <v>0</v>
      </c>
      <c r="W111" s="54">
        <f t="shared" si="73"/>
        <v>0</v>
      </c>
      <c r="X111" s="1"/>
      <c r="Y111" s="1"/>
      <c r="Z111" s="1"/>
      <c r="AA111" s="1"/>
      <c r="AB111" s="1"/>
      <c r="AC111" s="1"/>
      <c r="AD111" s="1"/>
      <c r="AE111" s="1"/>
      <c r="AF111" s="1"/>
    </row>
    <row r="112" spans="2:32" s="4" customFormat="1" ht="6" customHeight="1" thickTop="1" x14ac:dyDescent="0.25">
      <c r="B112" s="21"/>
      <c r="C112" s="2"/>
      <c r="D112" s="34"/>
      <c r="E112" s="34"/>
      <c r="F112" s="34"/>
      <c r="G112" s="34"/>
      <c r="H112" s="34"/>
      <c r="I112" s="34"/>
      <c r="J112" s="34"/>
      <c r="K112" s="34"/>
      <c r="L112" s="34"/>
      <c r="M112" s="34"/>
      <c r="N112" s="34"/>
      <c r="O112" s="34"/>
      <c r="P112" s="3"/>
      <c r="Q112" s="34"/>
      <c r="R112" s="34"/>
      <c r="S112" s="34"/>
      <c r="T112" s="34"/>
      <c r="U112" s="34"/>
      <c r="V112" s="34"/>
      <c r="W112" s="34"/>
      <c r="X112" s="1"/>
      <c r="Y112" s="1"/>
      <c r="Z112" s="1"/>
      <c r="AA112" s="1"/>
      <c r="AB112" s="1"/>
      <c r="AC112" s="1"/>
      <c r="AD112" s="1"/>
      <c r="AE112" s="1"/>
      <c r="AF112" s="1"/>
    </row>
    <row r="113" spans="2:32" s="4" customFormat="1" ht="15" customHeight="1" x14ac:dyDescent="0.25">
      <c r="B113" s="21" t="str">
        <f>'Yearly Budget'!B114</f>
        <v>NON-INSTRUCTIONAL PERSONNEL COSTS</v>
      </c>
      <c r="C113" s="2"/>
      <c r="D113" s="33"/>
      <c r="E113" s="33"/>
      <c r="F113" s="33"/>
      <c r="G113" s="33"/>
      <c r="H113" s="33"/>
      <c r="I113" s="33"/>
      <c r="J113" s="33"/>
      <c r="K113" s="33"/>
      <c r="L113" s="33"/>
      <c r="M113" s="33"/>
      <c r="N113" s="33"/>
      <c r="O113" s="33"/>
      <c r="P113" s="3"/>
      <c r="Q113" s="33"/>
      <c r="R113" s="33"/>
      <c r="S113" s="33"/>
      <c r="T113" s="33"/>
      <c r="U113" s="33"/>
      <c r="V113" s="33"/>
      <c r="W113" s="33"/>
      <c r="X113" s="1"/>
      <c r="Y113" s="1"/>
      <c r="Z113" s="1"/>
      <c r="AA113" s="1"/>
      <c r="AB113" s="1"/>
      <c r="AC113" s="1"/>
      <c r="AD113" s="1"/>
      <c r="AE113" s="1"/>
      <c r="AF113" s="1"/>
    </row>
    <row r="114" spans="2:32" s="4" customFormat="1" ht="15" customHeight="1" x14ac:dyDescent="0.25">
      <c r="B114" s="23" t="str">
        <f>'Yearly Budget'!B115</f>
        <v>Nurse</v>
      </c>
      <c r="C114" s="2"/>
      <c r="D114" s="116">
        <v>0</v>
      </c>
      <c r="E114" s="116">
        <v>0</v>
      </c>
      <c r="F114" s="116">
        <v>0</v>
      </c>
      <c r="G114" s="116">
        <v>0</v>
      </c>
      <c r="H114" s="116">
        <v>0</v>
      </c>
      <c r="I114" s="116">
        <v>0</v>
      </c>
      <c r="J114" s="116">
        <v>0</v>
      </c>
      <c r="K114" s="116">
        <v>0</v>
      </c>
      <c r="L114" s="116">
        <v>0</v>
      </c>
      <c r="M114" s="116">
        <v>0</v>
      </c>
      <c r="N114" s="116">
        <v>0</v>
      </c>
      <c r="O114" s="116">
        <v>0</v>
      </c>
      <c r="P114" s="3"/>
      <c r="Q114" s="49">
        <f>SUM(D114:O114)</f>
        <v>0</v>
      </c>
      <c r="R114" s="49">
        <f>IF('Yearly Budget'!$G$9&gt;0,'Yearly Budget'!G115,'Yearly Budget'!F115)</f>
        <v>0</v>
      </c>
      <c r="S114" s="49">
        <f t="shared" ref="S114:S118" si="75">IF($R$9&gt;0,SUM(Q114-R114),0)</f>
        <v>0</v>
      </c>
      <c r="T114" s="49">
        <f>'Yearly Budget'!F115</f>
        <v>0</v>
      </c>
      <c r="U114" s="49">
        <f t="shared" ref="U114:U118" si="76">IF($T$9&gt;0,SUM(Q114-T114),0)</f>
        <v>0</v>
      </c>
      <c r="V114" s="49">
        <f>'Yearly Budget'!D115</f>
        <v>0</v>
      </c>
      <c r="W114" s="49">
        <f t="shared" ref="W114:W118" si="77">IF($V$9&gt;0,SUM(Q114-V114),0)</f>
        <v>0</v>
      </c>
      <c r="X114" s="1"/>
      <c r="Y114" s="1"/>
      <c r="Z114" s="1"/>
      <c r="AA114" s="1"/>
      <c r="AB114" s="1"/>
      <c r="AC114" s="1"/>
      <c r="AD114" s="1"/>
      <c r="AE114" s="1"/>
      <c r="AF114" s="1"/>
    </row>
    <row r="115" spans="2:32" s="4" customFormat="1" ht="15" customHeight="1" x14ac:dyDescent="0.25">
      <c r="B115" s="23" t="str">
        <f>'Yearly Budget'!B116</f>
        <v>Librarian</v>
      </c>
      <c r="C115" s="2"/>
      <c r="D115" s="116">
        <v>0</v>
      </c>
      <c r="E115" s="116">
        <v>0</v>
      </c>
      <c r="F115" s="116">
        <v>0</v>
      </c>
      <c r="G115" s="116">
        <v>0</v>
      </c>
      <c r="H115" s="116">
        <v>0</v>
      </c>
      <c r="I115" s="116">
        <v>0</v>
      </c>
      <c r="J115" s="116">
        <v>0</v>
      </c>
      <c r="K115" s="116">
        <v>0</v>
      </c>
      <c r="L115" s="116">
        <v>0</v>
      </c>
      <c r="M115" s="116">
        <v>0</v>
      </c>
      <c r="N115" s="116">
        <v>0</v>
      </c>
      <c r="O115" s="116">
        <v>0</v>
      </c>
      <c r="P115" s="3"/>
      <c r="Q115" s="49">
        <f>SUM(D115:O115)</f>
        <v>0</v>
      </c>
      <c r="R115" s="49">
        <f>IF('Yearly Budget'!$G$9&gt;0,'Yearly Budget'!G116,'Yearly Budget'!F116)</f>
        <v>0</v>
      </c>
      <c r="S115" s="49">
        <f t="shared" si="75"/>
        <v>0</v>
      </c>
      <c r="T115" s="49">
        <f>'Yearly Budget'!F116</f>
        <v>0</v>
      </c>
      <c r="U115" s="49">
        <f t="shared" si="76"/>
        <v>0</v>
      </c>
      <c r="V115" s="49">
        <f>'Yearly Budget'!D116</f>
        <v>0</v>
      </c>
      <c r="W115" s="49">
        <f t="shared" si="77"/>
        <v>0</v>
      </c>
      <c r="X115" s="1"/>
      <c r="Y115" s="1"/>
      <c r="Z115" s="1"/>
      <c r="AA115" s="1"/>
      <c r="AB115" s="1"/>
      <c r="AC115" s="1"/>
      <c r="AD115" s="1"/>
      <c r="AE115" s="1"/>
      <c r="AF115" s="1"/>
    </row>
    <row r="116" spans="2:32" s="4" customFormat="1" ht="15" customHeight="1" x14ac:dyDescent="0.25">
      <c r="B116" s="23" t="str">
        <f>'Yearly Budget'!B117</f>
        <v>Custodian</v>
      </c>
      <c r="C116" s="2"/>
      <c r="D116" s="116">
        <v>0</v>
      </c>
      <c r="E116" s="116">
        <v>0</v>
      </c>
      <c r="F116" s="116">
        <v>0</v>
      </c>
      <c r="G116" s="116">
        <v>0</v>
      </c>
      <c r="H116" s="116">
        <v>0</v>
      </c>
      <c r="I116" s="116">
        <v>0</v>
      </c>
      <c r="J116" s="116">
        <v>0</v>
      </c>
      <c r="K116" s="116">
        <v>0</v>
      </c>
      <c r="L116" s="116">
        <v>0</v>
      </c>
      <c r="M116" s="116">
        <v>0</v>
      </c>
      <c r="N116" s="116">
        <v>0</v>
      </c>
      <c r="O116" s="116">
        <v>0</v>
      </c>
      <c r="P116" s="3"/>
      <c r="Q116" s="49">
        <f>SUM(D116:O116)</f>
        <v>0</v>
      </c>
      <c r="R116" s="49">
        <f>IF('Yearly Budget'!$G$9&gt;0,'Yearly Budget'!G117,'Yearly Budget'!F117)</f>
        <v>0</v>
      </c>
      <c r="S116" s="49">
        <f t="shared" si="75"/>
        <v>0</v>
      </c>
      <c r="T116" s="49">
        <f>'Yearly Budget'!F117</f>
        <v>0</v>
      </c>
      <c r="U116" s="49">
        <f t="shared" si="76"/>
        <v>0</v>
      </c>
      <c r="V116" s="49">
        <f>'Yearly Budget'!D117</f>
        <v>0</v>
      </c>
      <c r="W116" s="49">
        <f t="shared" si="77"/>
        <v>0</v>
      </c>
      <c r="X116" s="1"/>
      <c r="Y116" s="1"/>
      <c r="Z116" s="1"/>
      <c r="AA116" s="1"/>
      <c r="AB116" s="1"/>
      <c r="AC116" s="1"/>
      <c r="AD116" s="1"/>
      <c r="AE116" s="1"/>
      <c r="AF116" s="1"/>
    </row>
    <row r="117" spans="2:32" s="4" customFormat="1" ht="15" customHeight="1" x14ac:dyDescent="0.25">
      <c r="B117" s="23" t="str">
        <f>'Yearly Budget'!B118</f>
        <v>Security</v>
      </c>
      <c r="C117" s="2"/>
      <c r="D117" s="116">
        <v>0</v>
      </c>
      <c r="E117" s="116">
        <v>0</v>
      </c>
      <c r="F117" s="116">
        <v>0</v>
      </c>
      <c r="G117" s="116">
        <v>0</v>
      </c>
      <c r="H117" s="116">
        <v>0</v>
      </c>
      <c r="I117" s="116">
        <v>0</v>
      </c>
      <c r="J117" s="116">
        <v>0</v>
      </c>
      <c r="K117" s="116">
        <v>0</v>
      </c>
      <c r="L117" s="116">
        <v>0</v>
      </c>
      <c r="M117" s="116">
        <v>0</v>
      </c>
      <c r="N117" s="116">
        <v>0</v>
      </c>
      <c r="O117" s="116">
        <v>0</v>
      </c>
      <c r="P117" s="3"/>
      <c r="Q117" s="49">
        <f>SUM(D117:O117)</f>
        <v>0</v>
      </c>
      <c r="R117" s="49">
        <f>IF('Yearly Budget'!$G$9&gt;0,'Yearly Budget'!G118,'Yearly Budget'!F118)</f>
        <v>0</v>
      </c>
      <c r="S117" s="49">
        <f t="shared" si="75"/>
        <v>0</v>
      </c>
      <c r="T117" s="49">
        <f>'Yearly Budget'!F118</f>
        <v>0</v>
      </c>
      <c r="U117" s="49">
        <f t="shared" si="76"/>
        <v>0</v>
      </c>
      <c r="V117" s="49">
        <f>'Yearly Budget'!D118</f>
        <v>0</v>
      </c>
      <c r="W117" s="49">
        <f t="shared" si="77"/>
        <v>0</v>
      </c>
      <c r="X117" s="1"/>
      <c r="Y117" s="1"/>
      <c r="Z117" s="1"/>
      <c r="AA117" s="1"/>
      <c r="AB117" s="1"/>
      <c r="AC117" s="1"/>
      <c r="AD117" s="1"/>
      <c r="AE117" s="1"/>
      <c r="AF117" s="1"/>
    </row>
    <row r="118" spans="2:32" s="4" customFormat="1" ht="15" customHeight="1" x14ac:dyDescent="0.25">
      <c r="B118" s="23" t="str">
        <f>'Yearly Budget'!B119</f>
        <v xml:space="preserve">Other - Non-Instructional </v>
      </c>
      <c r="C118" s="2"/>
      <c r="D118" s="116">
        <v>0</v>
      </c>
      <c r="E118" s="116">
        <v>0</v>
      </c>
      <c r="F118" s="116">
        <v>0</v>
      </c>
      <c r="G118" s="116">
        <v>0</v>
      </c>
      <c r="H118" s="116">
        <v>0</v>
      </c>
      <c r="I118" s="116">
        <v>0</v>
      </c>
      <c r="J118" s="116">
        <v>0</v>
      </c>
      <c r="K118" s="116">
        <v>0</v>
      </c>
      <c r="L118" s="116">
        <v>0</v>
      </c>
      <c r="M118" s="116">
        <v>0</v>
      </c>
      <c r="N118" s="116">
        <v>0</v>
      </c>
      <c r="O118" s="116">
        <v>0</v>
      </c>
      <c r="P118" s="3"/>
      <c r="Q118" s="49">
        <f>SUM(D118:O118)</f>
        <v>0</v>
      </c>
      <c r="R118" s="49">
        <f>IF('Yearly Budget'!$G$9&gt;0,'Yearly Budget'!G119,'Yearly Budget'!F119)</f>
        <v>0</v>
      </c>
      <c r="S118" s="49">
        <f t="shared" si="75"/>
        <v>0</v>
      </c>
      <c r="T118" s="49">
        <f>'Yearly Budget'!F119</f>
        <v>0</v>
      </c>
      <c r="U118" s="49">
        <f t="shared" si="76"/>
        <v>0</v>
      </c>
      <c r="V118" s="49">
        <f>'Yearly Budget'!D119</f>
        <v>0</v>
      </c>
      <c r="W118" s="49">
        <f t="shared" si="77"/>
        <v>0</v>
      </c>
      <c r="X118" s="1"/>
      <c r="Y118" s="1"/>
      <c r="Z118" s="1"/>
      <c r="AA118" s="1"/>
      <c r="AB118" s="1"/>
      <c r="AC118" s="1"/>
      <c r="AD118" s="1"/>
      <c r="AE118" s="1"/>
      <c r="AF118" s="1"/>
    </row>
    <row r="119" spans="2:32" s="4" customFormat="1" ht="15" customHeight="1" thickBot="1" x14ac:dyDescent="0.3">
      <c r="B119" s="21" t="str">
        <f>'Yearly Budget'!B120</f>
        <v>TOTAL NON-INSTRUCTIONAL PERSONNEL COSTS</v>
      </c>
      <c r="C119" s="2"/>
      <c r="D119" s="54">
        <f>SUM(D114:D118)</f>
        <v>0</v>
      </c>
      <c r="E119" s="54">
        <f t="shared" ref="E119:M119" si="78">SUM(E114:E118)</f>
        <v>0</v>
      </c>
      <c r="F119" s="54">
        <f t="shared" si="78"/>
        <v>0</v>
      </c>
      <c r="G119" s="54">
        <f t="shared" si="78"/>
        <v>0</v>
      </c>
      <c r="H119" s="54">
        <f t="shared" si="78"/>
        <v>0</v>
      </c>
      <c r="I119" s="54">
        <f t="shared" si="78"/>
        <v>0</v>
      </c>
      <c r="J119" s="54">
        <f t="shared" si="78"/>
        <v>0</v>
      </c>
      <c r="K119" s="54">
        <f t="shared" si="78"/>
        <v>0</v>
      </c>
      <c r="L119" s="54">
        <f t="shared" si="78"/>
        <v>0</v>
      </c>
      <c r="M119" s="54">
        <f t="shared" si="78"/>
        <v>0</v>
      </c>
      <c r="N119" s="54">
        <f>SUM(N114:N118)</f>
        <v>0</v>
      </c>
      <c r="O119" s="54">
        <f>SUM(O114:O118)</f>
        <v>0</v>
      </c>
      <c r="P119" s="3"/>
      <c r="Q119" s="54">
        <f t="shared" ref="Q119:W119" si="79">SUM(Q114:Q118)</f>
        <v>0</v>
      </c>
      <c r="R119" s="54">
        <f t="shared" si="79"/>
        <v>0</v>
      </c>
      <c r="S119" s="54">
        <f t="shared" si="79"/>
        <v>0</v>
      </c>
      <c r="T119" s="54">
        <f t="shared" si="79"/>
        <v>0</v>
      </c>
      <c r="U119" s="54">
        <f t="shared" si="79"/>
        <v>0</v>
      </c>
      <c r="V119" s="54">
        <f t="shared" si="79"/>
        <v>0</v>
      </c>
      <c r="W119" s="54">
        <f t="shared" si="79"/>
        <v>0</v>
      </c>
      <c r="X119" s="1"/>
      <c r="Y119" s="1"/>
      <c r="Z119" s="1"/>
      <c r="AA119" s="1"/>
      <c r="AB119" s="1"/>
      <c r="AC119" s="1"/>
      <c r="AD119" s="1"/>
      <c r="AE119" s="1"/>
      <c r="AF119" s="1"/>
    </row>
    <row r="120" spans="2:32" s="4" customFormat="1" ht="6" customHeight="1" thickTop="1" x14ac:dyDescent="0.25">
      <c r="B120" s="21"/>
      <c r="C120" s="2"/>
      <c r="D120" s="35"/>
      <c r="E120" s="35"/>
      <c r="F120" s="35"/>
      <c r="G120" s="35"/>
      <c r="H120" s="35"/>
      <c r="I120" s="35"/>
      <c r="J120" s="35"/>
      <c r="K120" s="35"/>
      <c r="L120" s="35"/>
      <c r="M120" s="35"/>
      <c r="N120" s="35"/>
      <c r="O120" s="35"/>
      <c r="P120" s="3"/>
      <c r="Q120" s="35"/>
      <c r="R120" s="35"/>
      <c r="S120" s="35"/>
      <c r="T120" s="35"/>
      <c r="U120" s="35"/>
      <c r="V120" s="35"/>
      <c r="W120" s="35"/>
      <c r="X120" s="1"/>
      <c r="Y120" s="1"/>
      <c r="Z120" s="1"/>
      <c r="AA120" s="1"/>
      <c r="AB120" s="1"/>
      <c r="AC120" s="1"/>
      <c r="AD120" s="1"/>
      <c r="AE120" s="1"/>
      <c r="AF120" s="1"/>
    </row>
    <row r="121" spans="2:32" s="39" customFormat="1" ht="15" customHeight="1" thickBot="1" x14ac:dyDescent="0.3">
      <c r="B121" s="36" t="str">
        <f>'Yearly Budget'!B122</f>
        <v>TOTAL PERSONNEL EXPENSES</v>
      </c>
      <c r="C121" s="11"/>
      <c r="D121" s="29">
        <f>D100+D111+D119</f>
        <v>0</v>
      </c>
      <c r="E121" s="29">
        <f t="shared" ref="E121:M121" si="80">E100+E111+E119</f>
        <v>0</v>
      </c>
      <c r="F121" s="29">
        <f t="shared" si="80"/>
        <v>0</v>
      </c>
      <c r="G121" s="29">
        <f t="shared" si="80"/>
        <v>0</v>
      </c>
      <c r="H121" s="29">
        <f t="shared" si="80"/>
        <v>0</v>
      </c>
      <c r="I121" s="29">
        <f t="shared" si="80"/>
        <v>0</v>
      </c>
      <c r="J121" s="29">
        <f t="shared" si="80"/>
        <v>0</v>
      </c>
      <c r="K121" s="29">
        <f t="shared" si="80"/>
        <v>0</v>
      </c>
      <c r="L121" s="29">
        <f t="shared" si="80"/>
        <v>0</v>
      </c>
      <c r="M121" s="29">
        <f t="shared" si="80"/>
        <v>0</v>
      </c>
      <c r="N121" s="29">
        <f>N100+N111+N119</f>
        <v>0</v>
      </c>
      <c r="O121" s="29">
        <f>O100+O111+O119</f>
        <v>0</v>
      </c>
      <c r="P121" s="115"/>
      <c r="Q121" s="29">
        <f t="shared" ref="Q121:W121" si="81">Q100+Q111+Q119</f>
        <v>0</v>
      </c>
      <c r="R121" s="29">
        <f t="shared" si="81"/>
        <v>0</v>
      </c>
      <c r="S121" s="29">
        <f t="shared" si="81"/>
        <v>0</v>
      </c>
      <c r="T121" s="29">
        <f t="shared" si="81"/>
        <v>0</v>
      </c>
      <c r="U121" s="29">
        <f t="shared" si="81"/>
        <v>0</v>
      </c>
      <c r="V121" s="29">
        <f t="shared" si="81"/>
        <v>0</v>
      </c>
      <c r="W121" s="29">
        <f t="shared" si="81"/>
        <v>0</v>
      </c>
      <c r="X121" s="37"/>
      <c r="Y121" s="37"/>
      <c r="Z121" s="37"/>
      <c r="AA121" s="37"/>
      <c r="AB121" s="37"/>
      <c r="AC121" s="37"/>
      <c r="AD121" s="37"/>
      <c r="AE121" s="37"/>
      <c r="AF121" s="37"/>
    </row>
    <row r="122" spans="2:32" s="4" customFormat="1" ht="6" customHeight="1" thickTop="1" x14ac:dyDescent="0.25">
      <c r="B122" s="21"/>
      <c r="C122" s="2"/>
      <c r="D122" s="34"/>
      <c r="E122" s="34"/>
      <c r="F122" s="34"/>
      <c r="G122" s="34"/>
      <c r="H122" s="34"/>
      <c r="I122" s="34"/>
      <c r="J122" s="34"/>
      <c r="K122" s="34"/>
      <c r="L122" s="34"/>
      <c r="M122" s="34"/>
      <c r="N122" s="34"/>
      <c r="O122" s="34"/>
      <c r="P122" s="3"/>
      <c r="Q122" s="34"/>
      <c r="R122" s="34"/>
      <c r="S122" s="34"/>
      <c r="T122" s="34"/>
      <c r="U122" s="34"/>
      <c r="V122" s="34"/>
      <c r="W122" s="34"/>
      <c r="X122" s="1"/>
      <c r="Y122" s="1"/>
      <c r="Z122" s="1"/>
      <c r="AA122" s="1"/>
      <c r="AB122" s="1"/>
      <c r="AC122" s="1"/>
      <c r="AD122" s="1"/>
      <c r="AE122" s="1"/>
      <c r="AF122" s="1"/>
    </row>
    <row r="123" spans="2:32" s="4" customFormat="1" ht="15" customHeight="1" x14ac:dyDescent="0.25">
      <c r="B123" s="21" t="str">
        <f>'Yearly Budget'!B124</f>
        <v>PAYROLL TAXES AND BENEFITS</v>
      </c>
      <c r="C123" s="2"/>
      <c r="D123" s="33"/>
      <c r="E123" s="33"/>
      <c r="F123" s="33"/>
      <c r="G123" s="33"/>
      <c r="H123" s="33"/>
      <c r="I123" s="33"/>
      <c r="J123" s="33"/>
      <c r="K123" s="33"/>
      <c r="L123" s="33"/>
      <c r="M123" s="33"/>
      <c r="N123" s="33"/>
      <c r="O123" s="33"/>
      <c r="P123" s="3"/>
      <c r="Q123" s="33"/>
      <c r="R123" s="33"/>
      <c r="S123" s="33"/>
      <c r="T123" s="33"/>
      <c r="U123" s="33"/>
      <c r="V123" s="33"/>
      <c r="W123" s="33"/>
      <c r="X123" s="1"/>
      <c r="Y123" s="1"/>
      <c r="Z123" s="1"/>
      <c r="AA123" s="1"/>
      <c r="AB123" s="1"/>
      <c r="AC123" s="1"/>
      <c r="AD123" s="1"/>
      <c r="AE123" s="1"/>
      <c r="AF123" s="1"/>
    </row>
    <row r="124" spans="2:32" s="4" customFormat="1" ht="15" customHeight="1" x14ac:dyDescent="0.25">
      <c r="B124" s="23" t="str">
        <f>'Yearly Budget'!B125</f>
        <v>Social Security</v>
      </c>
      <c r="C124" s="2"/>
      <c r="D124" s="116">
        <v>0</v>
      </c>
      <c r="E124" s="116">
        <v>0</v>
      </c>
      <c r="F124" s="116">
        <v>0</v>
      </c>
      <c r="G124" s="116">
        <v>0</v>
      </c>
      <c r="H124" s="116">
        <v>0</v>
      </c>
      <c r="I124" s="116">
        <v>0</v>
      </c>
      <c r="J124" s="116">
        <v>0</v>
      </c>
      <c r="K124" s="116">
        <v>0</v>
      </c>
      <c r="L124" s="116">
        <v>0</v>
      </c>
      <c r="M124" s="116">
        <v>0</v>
      </c>
      <c r="N124" s="116">
        <v>0</v>
      </c>
      <c r="O124" s="116">
        <v>0</v>
      </c>
      <c r="P124" s="3"/>
      <c r="Q124" s="49">
        <f t="shared" ref="Q124:Q136" si="82">SUM(D124:O124)</f>
        <v>0</v>
      </c>
      <c r="R124" s="49">
        <f>IF('Yearly Budget'!$G$9&gt;0,'Yearly Budget'!G125,'Yearly Budget'!F125)</f>
        <v>0</v>
      </c>
      <c r="S124" s="49">
        <f t="shared" ref="S124:S136" si="83">IF($R$9&gt;0,SUM(Q124-R124),0)</f>
        <v>0</v>
      </c>
      <c r="T124" s="49">
        <f>'Yearly Budget'!F125</f>
        <v>0</v>
      </c>
      <c r="U124" s="49">
        <f t="shared" ref="U124:U136" si="84">IF($T$9&gt;0,SUM(Q124-T124),0)</f>
        <v>0</v>
      </c>
      <c r="V124" s="49">
        <f>'Yearly Budget'!D125</f>
        <v>0</v>
      </c>
      <c r="W124" s="49">
        <f t="shared" ref="W124:W136" si="85">IF($V$9&gt;0,SUM(Q124-V124),0)</f>
        <v>0</v>
      </c>
      <c r="X124" s="1"/>
      <c r="Y124" s="1"/>
      <c r="Z124" s="1"/>
      <c r="AA124" s="1"/>
      <c r="AB124" s="1"/>
      <c r="AC124" s="1"/>
      <c r="AD124" s="1"/>
      <c r="AE124" s="1"/>
      <c r="AF124" s="1"/>
    </row>
    <row r="125" spans="2:32" s="4" customFormat="1" ht="15" customHeight="1" x14ac:dyDescent="0.25">
      <c r="B125" s="23" t="str">
        <f>'Yearly Budget'!B126</f>
        <v>Medicare</v>
      </c>
      <c r="C125" s="2"/>
      <c r="D125" s="116">
        <v>0</v>
      </c>
      <c r="E125" s="116">
        <v>0</v>
      </c>
      <c r="F125" s="116">
        <v>0</v>
      </c>
      <c r="G125" s="116">
        <v>0</v>
      </c>
      <c r="H125" s="116">
        <v>0</v>
      </c>
      <c r="I125" s="116">
        <v>0</v>
      </c>
      <c r="J125" s="116">
        <v>0</v>
      </c>
      <c r="K125" s="116">
        <v>0</v>
      </c>
      <c r="L125" s="116">
        <v>0</v>
      </c>
      <c r="M125" s="116">
        <v>0</v>
      </c>
      <c r="N125" s="116">
        <v>0</v>
      </c>
      <c r="O125" s="116">
        <v>0</v>
      </c>
      <c r="P125" s="3"/>
      <c r="Q125" s="49">
        <f t="shared" si="82"/>
        <v>0</v>
      </c>
      <c r="R125" s="49">
        <f>IF('Yearly Budget'!$G$9&gt;0,'Yearly Budget'!G126,'Yearly Budget'!F126)</f>
        <v>0</v>
      </c>
      <c r="S125" s="49">
        <f t="shared" si="83"/>
        <v>0</v>
      </c>
      <c r="T125" s="49">
        <f>'Yearly Budget'!F126</f>
        <v>0</v>
      </c>
      <c r="U125" s="49">
        <f t="shared" si="84"/>
        <v>0</v>
      </c>
      <c r="V125" s="49">
        <f>'Yearly Budget'!D126</f>
        <v>0</v>
      </c>
      <c r="W125" s="49">
        <f t="shared" si="85"/>
        <v>0</v>
      </c>
      <c r="X125" s="1"/>
      <c r="Y125" s="1"/>
      <c r="Z125" s="1"/>
      <c r="AA125" s="1"/>
      <c r="AB125" s="1"/>
      <c r="AC125" s="1"/>
      <c r="AD125" s="1"/>
      <c r="AE125" s="1"/>
      <c r="AF125" s="1"/>
    </row>
    <row r="126" spans="2:32" s="4" customFormat="1" ht="15" customHeight="1" x14ac:dyDescent="0.25">
      <c r="B126" s="23" t="str">
        <f>'Yearly Budget'!B127</f>
        <v>State Unemployment</v>
      </c>
      <c r="C126" s="2"/>
      <c r="D126" s="116">
        <v>0</v>
      </c>
      <c r="E126" s="116">
        <v>0</v>
      </c>
      <c r="F126" s="116">
        <v>0</v>
      </c>
      <c r="G126" s="116">
        <v>0</v>
      </c>
      <c r="H126" s="116">
        <v>0</v>
      </c>
      <c r="I126" s="116">
        <v>0</v>
      </c>
      <c r="J126" s="116">
        <v>0</v>
      </c>
      <c r="K126" s="116">
        <v>0</v>
      </c>
      <c r="L126" s="116">
        <v>0</v>
      </c>
      <c r="M126" s="116">
        <v>0</v>
      </c>
      <c r="N126" s="116">
        <v>0</v>
      </c>
      <c r="O126" s="116">
        <v>0</v>
      </c>
      <c r="P126" s="3"/>
      <c r="Q126" s="49">
        <f t="shared" si="82"/>
        <v>0</v>
      </c>
      <c r="R126" s="49">
        <f>IF('Yearly Budget'!$G$9&gt;0,'Yearly Budget'!G127,'Yearly Budget'!F127)</f>
        <v>0</v>
      </c>
      <c r="S126" s="49">
        <f t="shared" si="83"/>
        <v>0</v>
      </c>
      <c r="T126" s="49">
        <f>'Yearly Budget'!F127</f>
        <v>0</v>
      </c>
      <c r="U126" s="49">
        <f t="shared" si="84"/>
        <v>0</v>
      </c>
      <c r="V126" s="49">
        <f>'Yearly Budget'!D127</f>
        <v>0</v>
      </c>
      <c r="W126" s="49">
        <f t="shared" si="85"/>
        <v>0</v>
      </c>
      <c r="X126" s="1"/>
      <c r="Y126" s="1"/>
      <c r="Z126" s="1"/>
      <c r="AA126" s="1"/>
      <c r="AB126" s="1"/>
      <c r="AC126" s="1"/>
      <c r="AD126" s="1"/>
      <c r="AE126" s="1"/>
      <c r="AF126" s="1"/>
    </row>
    <row r="127" spans="2:32" s="4" customFormat="1" ht="15" customHeight="1" x14ac:dyDescent="0.25">
      <c r="B127" s="23" t="str">
        <f>'Yearly Budget'!B128</f>
        <v>Worker's Compensation Insurance</v>
      </c>
      <c r="C127" s="2"/>
      <c r="D127" s="116">
        <v>0</v>
      </c>
      <c r="E127" s="116">
        <v>0</v>
      </c>
      <c r="F127" s="116">
        <v>0</v>
      </c>
      <c r="G127" s="116">
        <v>0</v>
      </c>
      <c r="H127" s="116">
        <v>0</v>
      </c>
      <c r="I127" s="116">
        <v>0</v>
      </c>
      <c r="J127" s="116">
        <v>0</v>
      </c>
      <c r="K127" s="116">
        <v>0</v>
      </c>
      <c r="L127" s="116">
        <v>0</v>
      </c>
      <c r="M127" s="116">
        <v>0</v>
      </c>
      <c r="N127" s="116">
        <v>0</v>
      </c>
      <c r="O127" s="116">
        <v>0</v>
      </c>
      <c r="P127" s="3"/>
      <c r="Q127" s="49">
        <f t="shared" si="82"/>
        <v>0</v>
      </c>
      <c r="R127" s="49">
        <f>IF('Yearly Budget'!$G$9&gt;0,'Yearly Budget'!G128,'Yearly Budget'!F128)</f>
        <v>0</v>
      </c>
      <c r="S127" s="49">
        <f t="shared" si="83"/>
        <v>0</v>
      </c>
      <c r="T127" s="49">
        <f>'Yearly Budget'!F128</f>
        <v>0</v>
      </c>
      <c r="U127" s="49">
        <f t="shared" si="84"/>
        <v>0</v>
      </c>
      <c r="V127" s="49">
        <f>'Yearly Budget'!D128</f>
        <v>0</v>
      </c>
      <c r="W127" s="49">
        <f t="shared" si="85"/>
        <v>0</v>
      </c>
      <c r="X127" s="1"/>
      <c r="Y127" s="1"/>
      <c r="Z127" s="1"/>
      <c r="AA127" s="1"/>
      <c r="AB127" s="1"/>
      <c r="AC127" s="1"/>
      <c r="AD127" s="1"/>
      <c r="AE127" s="1"/>
      <c r="AF127" s="1"/>
    </row>
    <row r="128" spans="2:32" s="4" customFormat="1" ht="15" customHeight="1" x14ac:dyDescent="0.25">
      <c r="B128" s="23" t="str">
        <f>'Yearly Budget'!B129</f>
        <v>Custom Other Tax #1</v>
      </c>
      <c r="C128" s="2"/>
      <c r="D128" s="116">
        <v>0</v>
      </c>
      <c r="E128" s="116">
        <v>0</v>
      </c>
      <c r="F128" s="116">
        <v>0</v>
      </c>
      <c r="G128" s="116">
        <v>0</v>
      </c>
      <c r="H128" s="116">
        <v>0</v>
      </c>
      <c r="I128" s="116">
        <v>0</v>
      </c>
      <c r="J128" s="116">
        <v>0</v>
      </c>
      <c r="K128" s="116">
        <v>0</v>
      </c>
      <c r="L128" s="116">
        <v>0</v>
      </c>
      <c r="M128" s="116">
        <v>0</v>
      </c>
      <c r="N128" s="116">
        <v>0</v>
      </c>
      <c r="O128" s="116">
        <v>0</v>
      </c>
      <c r="P128" s="3"/>
      <c r="Q128" s="49">
        <f t="shared" si="82"/>
        <v>0</v>
      </c>
      <c r="R128" s="49">
        <f>IF('Yearly Budget'!$G$9&gt;0,'Yearly Budget'!G129,'Yearly Budget'!F129)</f>
        <v>0</v>
      </c>
      <c r="S128" s="49">
        <f t="shared" si="83"/>
        <v>0</v>
      </c>
      <c r="T128" s="49">
        <f>'Yearly Budget'!F129</f>
        <v>0</v>
      </c>
      <c r="U128" s="49">
        <f t="shared" si="84"/>
        <v>0</v>
      </c>
      <c r="V128" s="49">
        <f>'Yearly Budget'!D129</f>
        <v>0</v>
      </c>
      <c r="W128" s="49">
        <f t="shared" si="85"/>
        <v>0</v>
      </c>
      <c r="X128" s="1"/>
      <c r="Y128" s="1"/>
      <c r="Z128" s="1"/>
      <c r="AA128" s="1"/>
      <c r="AB128" s="1"/>
      <c r="AC128" s="1"/>
      <c r="AD128" s="1"/>
      <c r="AE128" s="1"/>
      <c r="AF128" s="1"/>
    </row>
    <row r="129" spans="2:32" s="4" customFormat="1" ht="15" customHeight="1" x14ac:dyDescent="0.25">
      <c r="B129" s="23" t="str">
        <f>'Yearly Budget'!B130</f>
        <v>Custom Other Tax #2</v>
      </c>
      <c r="C129" s="2"/>
      <c r="D129" s="116">
        <v>0</v>
      </c>
      <c r="E129" s="116">
        <v>0</v>
      </c>
      <c r="F129" s="116">
        <v>0</v>
      </c>
      <c r="G129" s="116">
        <v>0</v>
      </c>
      <c r="H129" s="116">
        <v>0</v>
      </c>
      <c r="I129" s="116">
        <v>0</v>
      </c>
      <c r="J129" s="116">
        <v>0</v>
      </c>
      <c r="K129" s="116">
        <v>0</v>
      </c>
      <c r="L129" s="116">
        <v>0</v>
      </c>
      <c r="M129" s="116">
        <v>0</v>
      </c>
      <c r="N129" s="116">
        <v>0</v>
      </c>
      <c r="O129" s="116">
        <v>0</v>
      </c>
      <c r="P129" s="3"/>
      <c r="Q129" s="49">
        <f t="shared" si="82"/>
        <v>0</v>
      </c>
      <c r="R129" s="49">
        <f>IF('Yearly Budget'!$G$9&gt;0,'Yearly Budget'!G130,'Yearly Budget'!F130)</f>
        <v>0</v>
      </c>
      <c r="S129" s="49">
        <f t="shared" si="83"/>
        <v>0</v>
      </c>
      <c r="T129" s="49">
        <f>'Yearly Budget'!F130</f>
        <v>0</v>
      </c>
      <c r="U129" s="49">
        <f t="shared" si="84"/>
        <v>0</v>
      </c>
      <c r="V129" s="49">
        <f>'Yearly Budget'!D130</f>
        <v>0</v>
      </c>
      <c r="W129" s="49">
        <f t="shared" si="85"/>
        <v>0</v>
      </c>
      <c r="X129" s="1"/>
      <c r="Y129" s="1"/>
      <c r="Z129" s="1"/>
      <c r="AA129" s="1"/>
      <c r="AB129" s="1"/>
      <c r="AC129" s="1"/>
      <c r="AD129" s="1"/>
      <c r="AE129" s="1"/>
      <c r="AF129" s="1"/>
    </row>
    <row r="130" spans="2:32" s="4" customFormat="1" ht="15" customHeight="1" x14ac:dyDescent="0.25">
      <c r="B130" s="23" t="str">
        <f>'Yearly Budget'!B131</f>
        <v>Health Insurance</v>
      </c>
      <c r="C130" s="2"/>
      <c r="D130" s="116">
        <v>0</v>
      </c>
      <c r="E130" s="116">
        <v>0</v>
      </c>
      <c r="F130" s="116">
        <v>0</v>
      </c>
      <c r="G130" s="116">
        <v>0</v>
      </c>
      <c r="H130" s="116">
        <v>0</v>
      </c>
      <c r="I130" s="116">
        <v>0</v>
      </c>
      <c r="J130" s="116">
        <v>0</v>
      </c>
      <c r="K130" s="116">
        <v>0</v>
      </c>
      <c r="L130" s="116">
        <v>0</v>
      </c>
      <c r="M130" s="116">
        <v>0</v>
      </c>
      <c r="N130" s="116">
        <v>0</v>
      </c>
      <c r="O130" s="116">
        <v>0</v>
      </c>
      <c r="P130" s="3"/>
      <c r="Q130" s="49">
        <f t="shared" si="82"/>
        <v>0</v>
      </c>
      <c r="R130" s="49">
        <f>IF('Yearly Budget'!$G$9&gt;0,'Yearly Budget'!G131,'Yearly Budget'!F131)</f>
        <v>0</v>
      </c>
      <c r="S130" s="49">
        <f t="shared" si="83"/>
        <v>0</v>
      </c>
      <c r="T130" s="49">
        <f>'Yearly Budget'!F131</f>
        <v>0</v>
      </c>
      <c r="U130" s="49">
        <f t="shared" si="84"/>
        <v>0</v>
      </c>
      <c r="V130" s="49">
        <f>'Yearly Budget'!D131</f>
        <v>0</v>
      </c>
      <c r="W130" s="49">
        <f t="shared" si="85"/>
        <v>0</v>
      </c>
      <c r="X130" s="1"/>
      <c r="Y130" s="1"/>
      <c r="Z130" s="1"/>
      <c r="AA130" s="1"/>
      <c r="AB130" s="1"/>
      <c r="AC130" s="1"/>
      <c r="AD130" s="1"/>
      <c r="AE130" s="1"/>
      <c r="AF130" s="1"/>
    </row>
    <row r="131" spans="2:32" s="4" customFormat="1" ht="15" customHeight="1" x14ac:dyDescent="0.25">
      <c r="B131" s="23" t="str">
        <f>'Yearly Budget'!B132</f>
        <v>Dental Insurance</v>
      </c>
      <c r="C131" s="2"/>
      <c r="D131" s="116">
        <v>0</v>
      </c>
      <c r="E131" s="116">
        <v>0</v>
      </c>
      <c r="F131" s="116">
        <v>0</v>
      </c>
      <c r="G131" s="116">
        <v>0</v>
      </c>
      <c r="H131" s="116">
        <v>0</v>
      </c>
      <c r="I131" s="116">
        <v>0</v>
      </c>
      <c r="J131" s="116">
        <v>0</v>
      </c>
      <c r="K131" s="116">
        <v>0</v>
      </c>
      <c r="L131" s="116">
        <v>0</v>
      </c>
      <c r="M131" s="116">
        <v>0</v>
      </c>
      <c r="N131" s="116">
        <v>0</v>
      </c>
      <c r="O131" s="116">
        <v>0</v>
      </c>
      <c r="P131" s="3"/>
      <c r="Q131" s="49">
        <f t="shared" si="82"/>
        <v>0</v>
      </c>
      <c r="R131" s="49">
        <f>IF('Yearly Budget'!$G$9&gt;0,'Yearly Budget'!G132,'Yearly Budget'!F132)</f>
        <v>0</v>
      </c>
      <c r="S131" s="49">
        <f t="shared" si="83"/>
        <v>0</v>
      </c>
      <c r="T131" s="49">
        <f>'Yearly Budget'!F132</f>
        <v>0</v>
      </c>
      <c r="U131" s="49">
        <f t="shared" si="84"/>
        <v>0</v>
      </c>
      <c r="V131" s="49">
        <f>'Yearly Budget'!D132</f>
        <v>0</v>
      </c>
      <c r="W131" s="49">
        <f t="shared" si="85"/>
        <v>0</v>
      </c>
      <c r="X131" s="1"/>
      <c r="Y131" s="1"/>
      <c r="Z131" s="1"/>
      <c r="AA131" s="1"/>
      <c r="AB131" s="1"/>
      <c r="AC131" s="1"/>
      <c r="AD131" s="1"/>
      <c r="AE131" s="1"/>
      <c r="AF131" s="1"/>
    </row>
    <row r="132" spans="2:32" s="4" customFormat="1" ht="15" customHeight="1" x14ac:dyDescent="0.25">
      <c r="B132" s="23" t="str">
        <f>'Yearly Budget'!B133</f>
        <v>Vision Insurance</v>
      </c>
      <c r="C132" s="2"/>
      <c r="D132" s="116">
        <v>0</v>
      </c>
      <c r="E132" s="116">
        <v>0</v>
      </c>
      <c r="F132" s="116">
        <v>0</v>
      </c>
      <c r="G132" s="116">
        <v>0</v>
      </c>
      <c r="H132" s="116">
        <v>0</v>
      </c>
      <c r="I132" s="116">
        <v>0</v>
      </c>
      <c r="J132" s="116">
        <v>0</v>
      </c>
      <c r="K132" s="116">
        <v>0</v>
      </c>
      <c r="L132" s="116">
        <v>0</v>
      </c>
      <c r="M132" s="116">
        <v>0</v>
      </c>
      <c r="N132" s="116">
        <v>0</v>
      </c>
      <c r="O132" s="116">
        <v>0</v>
      </c>
      <c r="P132" s="3"/>
      <c r="Q132" s="49">
        <f t="shared" si="82"/>
        <v>0</v>
      </c>
      <c r="R132" s="49">
        <f>IF('Yearly Budget'!$G$9&gt;0,'Yearly Budget'!G133,'Yearly Budget'!F133)</f>
        <v>0</v>
      </c>
      <c r="S132" s="49">
        <f t="shared" si="83"/>
        <v>0</v>
      </c>
      <c r="T132" s="49">
        <f>'Yearly Budget'!F133</f>
        <v>0</v>
      </c>
      <c r="U132" s="49">
        <f t="shared" si="84"/>
        <v>0</v>
      </c>
      <c r="V132" s="49">
        <f>'Yearly Budget'!D133</f>
        <v>0</v>
      </c>
      <c r="W132" s="49">
        <f t="shared" si="85"/>
        <v>0</v>
      </c>
      <c r="X132" s="1"/>
      <c r="Y132" s="1"/>
      <c r="Z132" s="1"/>
      <c r="AA132" s="1"/>
      <c r="AB132" s="1"/>
      <c r="AC132" s="1"/>
      <c r="AD132" s="1"/>
      <c r="AE132" s="1"/>
      <c r="AF132" s="1"/>
    </row>
    <row r="133" spans="2:32" s="4" customFormat="1" ht="15" customHeight="1" x14ac:dyDescent="0.25">
      <c r="B133" s="23" t="str">
        <f>'Yearly Budget'!B134</f>
        <v>Life Insurance</v>
      </c>
      <c r="C133" s="2"/>
      <c r="D133" s="116">
        <v>0</v>
      </c>
      <c r="E133" s="116">
        <v>0</v>
      </c>
      <c r="F133" s="116">
        <v>0</v>
      </c>
      <c r="G133" s="116">
        <v>0</v>
      </c>
      <c r="H133" s="116">
        <v>0</v>
      </c>
      <c r="I133" s="116">
        <v>0</v>
      </c>
      <c r="J133" s="116">
        <v>0</v>
      </c>
      <c r="K133" s="116">
        <v>0</v>
      </c>
      <c r="L133" s="116">
        <v>0</v>
      </c>
      <c r="M133" s="116">
        <v>0</v>
      </c>
      <c r="N133" s="116">
        <v>0</v>
      </c>
      <c r="O133" s="116">
        <v>0</v>
      </c>
      <c r="P133" s="3"/>
      <c r="Q133" s="49">
        <f t="shared" si="82"/>
        <v>0</v>
      </c>
      <c r="R133" s="49">
        <f>IF('Yearly Budget'!$G$9&gt;0,'Yearly Budget'!G134,'Yearly Budget'!F134)</f>
        <v>0</v>
      </c>
      <c r="S133" s="49">
        <f t="shared" si="83"/>
        <v>0</v>
      </c>
      <c r="T133" s="49">
        <f>'Yearly Budget'!F134</f>
        <v>0</v>
      </c>
      <c r="U133" s="49">
        <f t="shared" si="84"/>
        <v>0</v>
      </c>
      <c r="V133" s="49">
        <f>'Yearly Budget'!D134</f>
        <v>0</v>
      </c>
      <c r="W133" s="49">
        <f t="shared" si="85"/>
        <v>0</v>
      </c>
      <c r="X133" s="1"/>
      <c r="Y133" s="1"/>
      <c r="Z133" s="1"/>
      <c r="AA133" s="1"/>
      <c r="AB133" s="1"/>
      <c r="AC133" s="1"/>
      <c r="AD133" s="1"/>
      <c r="AE133" s="1"/>
      <c r="AF133" s="1"/>
    </row>
    <row r="134" spans="2:32" s="4" customFormat="1" ht="15" customHeight="1" x14ac:dyDescent="0.25">
      <c r="B134" s="23" t="str">
        <f>'Yearly Budget'!B135</f>
        <v>Retirement Contribution</v>
      </c>
      <c r="C134" s="2"/>
      <c r="D134" s="116">
        <v>0</v>
      </c>
      <c r="E134" s="116">
        <v>0</v>
      </c>
      <c r="F134" s="116">
        <v>0</v>
      </c>
      <c r="G134" s="116">
        <v>0</v>
      </c>
      <c r="H134" s="116">
        <v>0</v>
      </c>
      <c r="I134" s="116">
        <v>0</v>
      </c>
      <c r="J134" s="116">
        <v>0</v>
      </c>
      <c r="K134" s="116">
        <v>0</v>
      </c>
      <c r="L134" s="116">
        <v>0</v>
      </c>
      <c r="M134" s="116">
        <v>0</v>
      </c>
      <c r="N134" s="116">
        <v>0</v>
      </c>
      <c r="O134" s="116">
        <v>0</v>
      </c>
      <c r="P134" s="3"/>
      <c r="Q134" s="49">
        <f t="shared" si="82"/>
        <v>0</v>
      </c>
      <c r="R134" s="49">
        <f>IF('Yearly Budget'!$G$9&gt;0,'Yearly Budget'!G135,'Yearly Budget'!F135)</f>
        <v>0</v>
      </c>
      <c r="S134" s="49">
        <f t="shared" si="83"/>
        <v>0</v>
      </c>
      <c r="T134" s="49">
        <f>'Yearly Budget'!F135</f>
        <v>0</v>
      </c>
      <c r="U134" s="49">
        <f t="shared" si="84"/>
        <v>0</v>
      </c>
      <c r="V134" s="49">
        <f>'Yearly Budget'!D135</f>
        <v>0</v>
      </c>
      <c r="W134" s="49">
        <f t="shared" si="85"/>
        <v>0</v>
      </c>
      <c r="X134" s="1"/>
      <c r="Y134" s="1"/>
      <c r="Z134" s="1"/>
      <c r="AA134" s="1"/>
      <c r="AB134" s="1"/>
      <c r="AC134" s="1"/>
      <c r="AD134" s="1"/>
      <c r="AE134" s="1"/>
      <c r="AF134" s="1"/>
    </row>
    <row r="135" spans="2:32" s="4" customFormat="1" ht="15" customHeight="1" x14ac:dyDescent="0.25">
      <c r="B135" s="23" t="str">
        <f>'Yearly Budget'!B136</f>
        <v>Custom Fringe #1</v>
      </c>
      <c r="C135" s="2"/>
      <c r="D135" s="116">
        <v>0</v>
      </c>
      <c r="E135" s="116">
        <v>0</v>
      </c>
      <c r="F135" s="116">
        <v>0</v>
      </c>
      <c r="G135" s="116">
        <v>0</v>
      </c>
      <c r="H135" s="116">
        <v>0</v>
      </c>
      <c r="I135" s="116">
        <v>0</v>
      </c>
      <c r="J135" s="116">
        <v>0</v>
      </c>
      <c r="K135" s="116">
        <v>0</v>
      </c>
      <c r="L135" s="116">
        <v>0</v>
      </c>
      <c r="M135" s="116">
        <v>0</v>
      </c>
      <c r="N135" s="116">
        <v>0</v>
      </c>
      <c r="O135" s="116">
        <v>0</v>
      </c>
      <c r="P135" s="3"/>
      <c r="Q135" s="49">
        <f t="shared" si="82"/>
        <v>0</v>
      </c>
      <c r="R135" s="49">
        <f>IF('Yearly Budget'!$G$9&gt;0,'Yearly Budget'!G136,'Yearly Budget'!F136)</f>
        <v>0</v>
      </c>
      <c r="S135" s="49">
        <f t="shared" si="83"/>
        <v>0</v>
      </c>
      <c r="T135" s="49">
        <f>'Yearly Budget'!F136</f>
        <v>0</v>
      </c>
      <c r="U135" s="49">
        <f t="shared" si="84"/>
        <v>0</v>
      </c>
      <c r="V135" s="49">
        <f>'Yearly Budget'!D136</f>
        <v>0</v>
      </c>
      <c r="W135" s="49">
        <f t="shared" si="85"/>
        <v>0</v>
      </c>
      <c r="X135" s="1"/>
      <c r="Y135" s="1"/>
      <c r="Z135" s="1"/>
      <c r="AA135" s="1"/>
      <c r="AB135" s="1"/>
      <c r="AC135" s="1"/>
      <c r="AD135" s="1"/>
      <c r="AE135" s="1"/>
      <c r="AF135" s="1"/>
    </row>
    <row r="136" spans="2:32" s="4" customFormat="1" ht="15" customHeight="1" x14ac:dyDescent="0.25">
      <c r="B136" s="23" t="str">
        <f>'Yearly Budget'!B137</f>
        <v>Custom Fringe #2</v>
      </c>
      <c r="C136" s="2"/>
      <c r="D136" s="116">
        <v>0</v>
      </c>
      <c r="E136" s="116">
        <v>0</v>
      </c>
      <c r="F136" s="116">
        <v>0</v>
      </c>
      <c r="G136" s="116">
        <v>0</v>
      </c>
      <c r="H136" s="116">
        <v>0</v>
      </c>
      <c r="I136" s="116">
        <v>0</v>
      </c>
      <c r="J136" s="116">
        <v>0</v>
      </c>
      <c r="K136" s="116">
        <v>0</v>
      </c>
      <c r="L136" s="116">
        <v>0</v>
      </c>
      <c r="M136" s="116">
        <v>0</v>
      </c>
      <c r="N136" s="116">
        <v>0</v>
      </c>
      <c r="O136" s="116">
        <v>0</v>
      </c>
      <c r="P136" s="3"/>
      <c r="Q136" s="49">
        <f t="shared" si="82"/>
        <v>0</v>
      </c>
      <c r="R136" s="49">
        <f>IF('Yearly Budget'!$G$9&gt;0,'Yearly Budget'!G137,'Yearly Budget'!F137)</f>
        <v>0</v>
      </c>
      <c r="S136" s="49">
        <f t="shared" si="83"/>
        <v>0</v>
      </c>
      <c r="T136" s="49">
        <f>'Yearly Budget'!F137</f>
        <v>0</v>
      </c>
      <c r="U136" s="49">
        <f t="shared" si="84"/>
        <v>0</v>
      </c>
      <c r="V136" s="49">
        <f>'Yearly Budget'!D137</f>
        <v>0</v>
      </c>
      <c r="W136" s="49">
        <f t="shared" si="85"/>
        <v>0</v>
      </c>
      <c r="X136" s="1"/>
      <c r="Y136" s="1"/>
      <c r="Z136" s="1"/>
      <c r="AA136" s="1"/>
      <c r="AB136" s="1"/>
      <c r="AC136" s="1"/>
      <c r="AD136" s="1"/>
      <c r="AE136" s="1"/>
      <c r="AF136" s="1"/>
    </row>
    <row r="137" spans="2:32" s="4" customFormat="1" ht="15" customHeight="1" thickBot="1" x14ac:dyDescent="0.3">
      <c r="B137" s="21" t="str">
        <f>'Yearly Budget'!B138</f>
        <v>TOTAL PAYROLL TAXES AND BENEFITS</v>
      </c>
      <c r="C137" s="2"/>
      <c r="D137" s="54">
        <f>SUM(D124:D136)</f>
        <v>0</v>
      </c>
      <c r="E137" s="54">
        <f t="shared" ref="E137:M137" si="86">SUM(E124:E136)</f>
        <v>0</v>
      </c>
      <c r="F137" s="54">
        <f t="shared" si="86"/>
        <v>0</v>
      </c>
      <c r="G137" s="54">
        <f t="shared" si="86"/>
        <v>0</v>
      </c>
      <c r="H137" s="54">
        <f t="shared" si="86"/>
        <v>0</v>
      </c>
      <c r="I137" s="54">
        <f t="shared" si="86"/>
        <v>0</v>
      </c>
      <c r="J137" s="54">
        <f t="shared" si="86"/>
        <v>0</v>
      </c>
      <c r="K137" s="54">
        <f t="shared" si="86"/>
        <v>0</v>
      </c>
      <c r="L137" s="54">
        <f t="shared" si="86"/>
        <v>0</v>
      </c>
      <c r="M137" s="54">
        <f t="shared" si="86"/>
        <v>0</v>
      </c>
      <c r="N137" s="54">
        <f>SUM(N124:N136)</f>
        <v>0</v>
      </c>
      <c r="O137" s="54">
        <f>SUM(O124:O136)</f>
        <v>0</v>
      </c>
      <c r="P137" s="3"/>
      <c r="Q137" s="54">
        <f t="shared" ref="Q137:W137" si="87">SUM(Q124:Q136)</f>
        <v>0</v>
      </c>
      <c r="R137" s="54">
        <f t="shared" si="87"/>
        <v>0</v>
      </c>
      <c r="S137" s="54">
        <f t="shared" si="87"/>
        <v>0</v>
      </c>
      <c r="T137" s="54">
        <f t="shared" si="87"/>
        <v>0</v>
      </c>
      <c r="U137" s="54">
        <f t="shared" si="87"/>
        <v>0</v>
      </c>
      <c r="V137" s="54">
        <f t="shared" si="87"/>
        <v>0</v>
      </c>
      <c r="W137" s="54">
        <f t="shared" si="87"/>
        <v>0</v>
      </c>
      <c r="X137" s="1"/>
      <c r="Y137" s="1"/>
      <c r="Z137" s="1"/>
      <c r="AA137" s="1"/>
      <c r="AB137" s="1"/>
      <c r="AC137" s="1"/>
      <c r="AD137" s="1"/>
      <c r="AE137" s="1"/>
      <c r="AF137" s="1"/>
    </row>
    <row r="138" spans="2:32" s="4" customFormat="1" ht="6" customHeight="1" thickTop="1" x14ac:dyDescent="0.25">
      <c r="B138" s="21"/>
      <c r="C138" s="2"/>
      <c r="D138" s="35"/>
      <c r="E138" s="35"/>
      <c r="F138" s="35"/>
      <c r="G138" s="35"/>
      <c r="H138" s="35"/>
      <c r="I138" s="35"/>
      <c r="J138" s="35"/>
      <c r="K138" s="35"/>
      <c r="L138" s="35"/>
      <c r="M138" s="35"/>
      <c r="N138" s="35"/>
      <c r="O138" s="35"/>
      <c r="P138" s="3"/>
      <c r="Q138" s="35"/>
      <c r="R138" s="35"/>
      <c r="S138" s="35"/>
      <c r="T138" s="35"/>
      <c r="U138" s="35"/>
      <c r="V138" s="35"/>
      <c r="W138" s="35"/>
      <c r="X138" s="1"/>
      <c r="Y138" s="1"/>
      <c r="Z138" s="1"/>
      <c r="AA138" s="1"/>
      <c r="AB138" s="1"/>
      <c r="AC138" s="1"/>
      <c r="AD138" s="1"/>
      <c r="AE138" s="1"/>
      <c r="AF138" s="1"/>
    </row>
    <row r="139" spans="2:32" s="39" customFormat="1" ht="15" customHeight="1" thickBot="1" x14ac:dyDescent="0.3">
      <c r="B139" s="36" t="str">
        <f>'Yearly Budget'!B140</f>
        <v>TOTAL PERSONNEL, TAX &amp; BENEFIT EXPENSES</v>
      </c>
      <c r="C139" s="11"/>
      <c r="D139" s="29">
        <f>D121+D137</f>
        <v>0</v>
      </c>
      <c r="E139" s="29">
        <f t="shared" ref="E139:M139" si="88">E121+E137</f>
        <v>0</v>
      </c>
      <c r="F139" s="29">
        <f t="shared" si="88"/>
        <v>0</v>
      </c>
      <c r="G139" s="29">
        <f t="shared" si="88"/>
        <v>0</v>
      </c>
      <c r="H139" s="29">
        <f t="shared" si="88"/>
        <v>0</v>
      </c>
      <c r="I139" s="29">
        <f t="shared" si="88"/>
        <v>0</v>
      </c>
      <c r="J139" s="29">
        <f t="shared" si="88"/>
        <v>0</v>
      </c>
      <c r="K139" s="29">
        <f t="shared" si="88"/>
        <v>0</v>
      </c>
      <c r="L139" s="29">
        <f t="shared" si="88"/>
        <v>0</v>
      </c>
      <c r="M139" s="29">
        <f t="shared" si="88"/>
        <v>0</v>
      </c>
      <c r="N139" s="29">
        <f>N121+N137</f>
        <v>0</v>
      </c>
      <c r="O139" s="29">
        <f>O121+O137</f>
        <v>0</v>
      </c>
      <c r="P139" s="115"/>
      <c r="Q139" s="29">
        <f t="shared" ref="Q139:W139" si="89">Q121+Q137</f>
        <v>0</v>
      </c>
      <c r="R139" s="29">
        <f t="shared" si="89"/>
        <v>0</v>
      </c>
      <c r="S139" s="29">
        <f t="shared" si="89"/>
        <v>0</v>
      </c>
      <c r="T139" s="29">
        <f t="shared" si="89"/>
        <v>0</v>
      </c>
      <c r="U139" s="29">
        <f t="shared" si="89"/>
        <v>0</v>
      </c>
      <c r="V139" s="29">
        <f t="shared" si="89"/>
        <v>0</v>
      </c>
      <c r="W139" s="29">
        <f t="shared" si="89"/>
        <v>0</v>
      </c>
      <c r="X139" s="37"/>
      <c r="Y139" s="37"/>
      <c r="Z139" s="37"/>
      <c r="AA139" s="37"/>
      <c r="AB139" s="37"/>
      <c r="AC139" s="37"/>
      <c r="AD139" s="37"/>
      <c r="AE139" s="37"/>
      <c r="AF139" s="37"/>
    </row>
    <row r="140" spans="2:32" s="4" customFormat="1" ht="6" customHeight="1" thickTop="1" x14ac:dyDescent="0.25">
      <c r="B140" s="21"/>
      <c r="C140" s="2"/>
      <c r="D140" s="34"/>
      <c r="E140" s="34"/>
      <c r="F140" s="34"/>
      <c r="G140" s="34"/>
      <c r="H140" s="34"/>
      <c r="I140" s="34"/>
      <c r="J140" s="34"/>
      <c r="K140" s="34"/>
      <c r="L140" s="34"/>
      <c r="M140" s="34"/>
      <c r="N140" s="34"/>
      <c r="O140" s="34"/>
      <c r="P140" s="3"/>
      <c r="Q140" s="34"/>
      <c r="R140" s="34"/>
      <c r="S140" s="34"/>
      <c r="T140" s="34"/>
      <c r="U140" s="34"/>
      <c r="V140" s="34"/>
      <c r="W140" s="34"/>
      <c r="X140" s="1"/>
      <c r="Y140" s="1"/>
      <c r="Z140" s="1"/>
      <c r="AA140" s="1"/>
      <c r="AB140" s="1"/>
      <c r="AC140" s="1"/>
      <c r="AD140" s="1"/>
      <c r="AE140" s="1"/>
      <c r="AF140" s="1"/>
    </row>
    <row r="141" spans="2:32" s="4" customFormat="1" ht="15" customHeight="1" x14ac:dyDescent="0.25">
      <c r="B141" s="21" t="str">
        <f>'Yearly Budget'!B142</f>
        <v>CONTRACTED SERVICES</v>
      </c>
      <c r="C141" s="2"/>
      <c r="D141" s="33"/>
      <c r="E141" s="33"/>
      <c r="F141" s="33"/>
      <c r="G141" s="33"/>
      <c r="H141" s="33"/>
      <c r="I141" s="33"/>
      <c r="J141" s="33"/>
      <c r="K141" s="33"/>
      <c r="L141" s="33"/>
      <c r="M141" s="33"/>
      <c r="N141" s="33"/>
      <c r="O141" s="33"/>
      <c r="P141" s="3"/>
      <c r="Q141" s="33"/>
      <c r="R141" s="33"/>
      <c r="S141" s="33"/>
      <c r="T141" s="33"/>
      <c r="U141" s="33"/>
      <c r="V141" s="33"/>
      <c r="W141" s="33"/>
      <c r="X141" s="1"/>
      <c r="Y141" s="1"/>
      <c r="Z141" s="1"/>
      <c r="AA141" s="1"/>
      <c r="AB141" s="1"/>
      <c r="AC141" s="1"/>
      <c r="AD141" s="1"/>
      <c r="AE141" s="1"/>
      <c r="AF141" s="1"/>
    </row>
    <row r="142" spans="2:32" s="4" customFormat="1" ht="15" customHeight="1" x14ac:dyDescent="0.25">
      <c r="B142" s="23" t="str">
        <f>'Yearly Budget'!B143</f>
        <v xml:space="preserve">Accounting / Audit </v>
      </c>
      <c r="C142" s="40"/>
      <c r="D142" s="116">
        <v>0</v>
      </c>
      <c r="E142" s="116">
        <v>0</v>
      </c>
      <c r="F142" s="116">
        <v>0</v>
      </c>
      <c r="G142" s="116">
        <v>0</v>
      </c>
      <c r="H142" s="116">
        <v>0</v>
      </c>
      <c r="I142" s="116">
        <v>0</v>
      </c>
      <c r="J142" s="116">
        <v>0</v>
      </c>
      <c r="K142" s="116">
        <v>0</v>
      </c>
      <c r="L142" s="116">
        <v>0</v>
      </c>
      <c r="M142" s="116">
        <v>0</v>
      </c>
      <c r="N142" s="116">
        <v>0</v>
      </c>
      <c r="O142" s="116">
        <v>0</v>
      </c>
      <c r="P142" s="3"/>
      <c r="Q142" s="49">
        <f t="shared" ref="Q142:Q152" si="90">SUM(D142:O142)</f>
        <v>0</v>
      </c>
      <c r="R142" s="49">
        <f>IF('Yearly Budget'!$G$9&gt;0,'Yearly Budget'!G143,'Yearly Budget'!F143)</f>
        <v>0</v>
      </c>
      <c r="S142" s="49">
        <f t="shared" ref="S142:S152" si="91">IF($R$9&gt;0,SUM(Q142-R142),0)</f>
        <v>0</v>
      </c>
      <c r="T142" s="49">
        <f>'Yearly Budget'!F143</f>
        <v>0</v>
      </c>
      <c r="U142" s="49">
        <f t="shared" ref="U142:U152" si="92">IF($T$9&gt;0,SUM(Q142-T142),0)</f>
        <v>0</v>
      </c>
      <c r="V142" s="49">
        <f>'Yearly Budget'!D143</f>
        <v>0</v>
      </c>
      <c r="W142" s="49">
        <f t="shared" ref="W142:W152" si="93">IF($V$9&gt;0,SUM(Q142-V142),0)</f>
        <v>0</v>
      </c>
      <c r="X142" s="1"/>
      <c r="Y142" s="1"/>
      <c r="Z142" s="1"/>
      <c r="AA142" s="1"/>
      <c r="AB142" s="1"/>
      <c r="AC142" s="1"/>
      <c r="AD142" s="1"/>
      <c r="AE142" s="1"/>
      <c r="AF142" s="1"/>
    </row>
    <row r="143" spans="2:32" s="4" customFormat="1" ht="15" customHeight="1" x14ac:dyDescent="0.25">
      <c r="B143" s="23" t="str">
        <f>'Yearly Budget'!B144</f>
        <v>Legal</v>
      </c>
      <c r="C143" s="40"/>
      <c r="D143" s="116">
        <v>0</v>
      </c>
      <c r="E143" s="116">
        <v>0</v>
      </c>
      <c r="F143" s="116">
        <v>0</v>
      </c>
      <c r="G143" s="116">
        <v>0</v>
      </c>
      <c r="H143" s="116">
        <v>0</v>
      </c>
      <c r="I143" s="116">
        <v>0</v>
      </c>
      <c r="J143" s="116">
        <v>0</v>
      </c>
      <c r="K143" s="116">
        <v>0</v>
      </c>
      <c r="L143" s="116">
        <v>0</v>
      </c>
      <c r="M143" s="116">
        <v>0</v>
      </c>
      <c r="N143" s="116">
        <v>0</v>
      </c>
      <c r="O143" s="116">
        <v>0</v>
      </c>
      <c r="P143" s="3"/>
      <c r="Q143" s="49">
        <f t="shared" si="90"/>
        <v>0</v>
      </c>
      <c r="R143" s="49">
        <f>IF('Yearly Budget'!$G$9&gt;0,'Yearly Budget'!G144,'Yearly Budget'!F144)</f>
        <v>0</v>
      </c>
      <c r="S143" s="49">
        <f t="shared" si="91"/>
        <v>0</v>
      </c>
      <c r="T143" s="49">
        <f>'Yearly Budget'!F144</f>
        <v>0</v>
      </c>
      <c r="U143" s="49">
        <f t="shared" si="92"/>
        <v>0</v>
      </c>
      <c r="V143" s="49">
        <f>'Yearly Budget'!D144</f>
        <v>0</v>
      </c>
      <c r="W143" s="49">
        <f t="shared" si="93"/>
        <v>0</v>
      </c>
      <c r="X143" s="1"/>
      <c r="Y143" s="1"/>
      <c r="Z143" s="1"/>
      <c r="AA143" s="1"/>
      <c r="AB143" s="1"/>
      <c r="AC143" s="1"/>
      <c r="AD143" s="1"/>
      <c r="AE143" s="1"/>
      <c r="AF143" s="1"/>
    </row>
    <row r="144" spans="2:32" s="4" customFormat="1" ht="15" customHeight="1" x14ac:dyDescent="0.25">
      <c r="B144" s="23" t="str">
        <f>'Yearly Budget'!B146</f>
        <v>Management Company Fee</v>
      </c>
      <c r="C144" s="40"/>
      <c r="D144" s="116">
        <v>0</v>
      </c>
      <c r="E144" s="116">
        <v>0</v>
      </c>
      <c r="F144" s="116">
        <v>0</v>
      </c>
      <c r="G144" s="116">
        <v>0</v>
      </c>
      <c r="H144" s="116">
        <v>0</v>
      </c>
      <c r="I144" s="116">
        <v>0</v>
      </c>
      <c r="J144" s="116">
        <v>0</v>
      </c>
      <c r="K144" s="116">
        <v>0</v>
      </c>
      <c r="L144" s="116">
        <v>0</v>
      </c>
      <c r="M144" s="116">
        <v>0</v>
      </c>
      <c r="N144" s="116">
        <v>0</v>
      </c>
      <c r="O144" s="116">
        <v>0</v>
      </c>
      <c r="P144" s="3"/>
      <c r="Q144" s="49">
        <f t="shared" si="90"/>
        <v>0</v>
      </c>
      <c r="R144" s="49">
        <f>IF('Yearly Budget'!$G$9&gt;0,'Yearly Budget'!G146,'Yearly Budget'!F146)</f>
        <v>0</v>
      </c>
      <c r="S144" s="49">
        <f t="shared" si="91"/>
        <v>0</v>
      </c>
      <c r="T144" s="49">
        <f>'Yearly Budget'!F146</f>
        <v>0</v>
      </c>
      <c r="U144" s="49">
        <f t="shared" si="92"/>
        <v>0</v>
      </c>
      <c r="V144" s="49">
        <f>'Yearly Budget'!D146</f>
        <v>0</v>
      </c>
      <c r="W144" s="49">
        <f t="shared" si="93"/>
        <v>0</v>
      </c>
      <c r="X144" s="1"/>
      <c r="Y144" s="1"/>
      <c r="Z144" s="1"/>
      <c r="AA144" s="1"/>
      <c r="AB144" s="1"/>
      <c r="AC144" s="1"/>
      <c r="AD144" s="1"/>
      <c r="AE144" s="1"/>
      <c r="AF144" s="1"/>
    </row>
    <row r="145" spans="2:32" s="4" customFormat="1" ht="15" customHeight="1" x14ac:dyDescent="0.25">
      <c r="B145" s="23" t="str">
        <f>'Yearly Budget'!B147</f>
        <v>Nurse Services</v>
      </c>
      <c r="C145" s="40"/>
      <c r="D145" s="116">
        <v>0</v>
      </c>
      <c r="E145" s="116">
        <v>0</v>
      </c>
      <c r="F145" s="116">
        <v>0</v>
      </c>
      <c r="G145" s="116">
        <v>0</v>
      </c>
      <c r="H145" s="116">
        <v>0</v>
      </c>
      <c r="I145" s="116">
        <v>0</v>
      </c>
      <c r="J145" s="116">
        <v>0</v>
      </c>
      <c r="K145" s="116">
        <v>0</v>
      </c>
      <c r="L145" s="116">
        <v>0</v>
      </c>
      <c r="M145" s="116">
        <v>0</v>
      </c>
      <c r="N145" s="116">
        <v>0</v>
      </c>
      <c r="O145" s="116">
        <v>0</v>
      </c>
      <c r="P145" s="3"/>
      <c r="Q145" s="49">
        <f t="shared" si="90"/>
        <v>0</v>
      </c>
      <c r="R145" s="49">
        <f>IF('Yearly Budget'!$G$9&gt;0,'Yearly Budget'!G147,'Yearly Budget'!F147)</f>
        <v>0</v>
      </c>
      <c r="S145" s="49">
        <f t="shared" si="91"/>
        <v>0</v>
      </c>
      <c r="T145" s="49">
        <f>'Yearly Budget'!F147</f>
        <v>0</v>
      </c>
      <c r="U145" s="49">
        <f t="shared" si="92"/>
        <v>0</v>
      </c>
      <c r="V145" s="49">
        <f>'Yearly Budget'!D147</f>
        <v>0</v>
      </c>
      <c r="W145" s="49">
        <f t="shared" si="93"/>
        <v>0</v>
      </c>
      <c r="X145" s="1"/>
      <c r="Y145" s="1"/>
      <c r="Z145" s="1"/>
      <c r="AA145" s="1"/>
      <c r="AB145" s="1"/>
      <c r="AC145" s="1"/>
      <c r="AD145" s="1"/>
      <c r="AE145" s="1"/>
      <c r="AF145" s="1"/>
    </row>
    <row r="146" spans="2:32" s="4" customFormat="1" ht="15" customHeight="1" x14ac:dyDescent="0.25">
      <c r="B146" s="23" t="str">
        <f>'Yearly Budget'!B148</f>
        <v>Food Service / School Lunch</v>
      </c>
      <c r="C146" s="40"/>
      <c r="D146" s="116">
        <v>0</v>
      </c>
      <c r="E146" s="116">
        <v>0</v>
      </c>
      <c r="F146" s="116">
        <v>0</v>
      </c>
      <c r="G146" s="116">
        <v>0</v>
      </c>
      <c r="H146" s="116">
        <v>0</v>
      </c>
      <c r="I146" s="116">
        <v>0</v>
      </c>
      <c r="J146" s="116">
        <v>0</v>
      </c>
      <c r="K146" s="116">
        <v>0</v>
      </c>
      <c r="L146" s="116">
        <v>0</v>
      </c>
      <c r="M146" s="116">
        <v>0</v>
      </c>
      <c r="N146" s="116">
        <v>0</v>
      </c>
      <c r="O146" s="116">
        <v>0</v>
      </c>
      <c r="P146" s="3"/>
      <c r="Q146" s="49">
        <f t="shared" si="90"/>
        <v>0</v>
      </c>
      <c r="R146" s="49">
        <f>IF('Yearly Budget'!$G$9&gt;0,'Yearly Budget'!G148,'Yearly Budget'!F148)</f>
        <v>0</v>
      </c>
      <c r="S146" s="49">
        <f t="shared" si="91"/>
        <v>0</v>
      </c>
      <c r="T146" s="49">
        <f>'Yearly Budget'!F148</f>
        <v>0</v>
      </c>
      <c r="U146" s="49">
        <f t="shared" si="92"/>
        <v>0</v>
      </c>
      <c r="V146" s="49">
        <f>'Yearly Budget'!D148</f>
        <v>0</v>
      </c>
      <c r="W146" s="49">
        <f t="shared" si="93"/>
        <v>0</v>
      </c>
      <c r="X146" s="1"/>
      <c r="Y146" s="1"/>
      <c r="Z146" s="1"/>
      <c r="AA146" s="1"/>
      <c r="AB146" s="1"/>
      <c r="AC146" s="1"/>
      <c r="AD146" s="1"/>
      <c r="AE146" s="1"/>
      <c r="AF146" s="1"/>
    </row>
    <row r="147" spans="2:32" s="4" customFormat="1" ht="15" customHeight="1" x14ac:dyDescent="0.25">
      <c r="B147" s="23" t="str">
        <f>'Yearly Budget'!B149</f>
        <v>Payroll Services</v>
      </c>
      <c r="C147" s="40"/>
      <c r="D147" s="116">
        <v>0</v>
      </c>
      <c r="E147" s="116">
        <v>0</v>
      </c>
      <c r="F147" s="116">
        <v>0</v>
      </c>
      <c r="G147" s="116">
        <v>0</v>
      </c>
      <c r="H147" s="116">
        <v>0</v>
      </c>
      <c r="I147" s="116">
        <v>0</v>
      </c>
      <c r="J147" s="116">
        <v>0</v>
      </c>
      <c r="K147" s="116">
        <v>0</v>
      </c>
      <c r="L147" s="116">
        <v>0</v>
      </c>
      <c r="M147" s="116">
        <v>0</v>
      </c>
      <c r="N147" s="116">
        <v>0</v>
      </c>
      <c r="O147" s="116">
        <v>0</v>
      </c>
      <c r="P147" s="3"/>
      <c r="Q147" s="49">
        <f t="shared" si="90"/>
        <v>0</v>
      </c>
      <c r="R147" s="49">
        <f>IF('Yearly Budget'!$G$9&gt;0,'Yearly Budget'!G149,'Yearly Budget'!F149)</f>
        <v>0</v>
      </c>
      <c r="S147" s="49">
        <f t="shared" si="91"/>
        <v>0</v>
      </c>
      <c r="T147" s="49">
        <f>'Yearly Budget'!F149</f>
        <v>0</v>
      </c>
      <c r="U147" s="49">
        <f t="shared" si="92"/>
        <v>0</v>
      </c>
      <c r="V147" s="49">
        <f>'Yearly Budget'!D149</f>
        <v>0</v>
      </c>
      <c r="W147" s="49">
        <f t="shared" si="93"/>
        <v>0</v>
      </c>
      <c r="X147" s="1"/>
      <c r="Y147" s="1"/>
      <c r="Z147" s="1"/>
      <c r="AA147" s="1"/>
      <c r="AB147" s="1"/>
      <c r="AC147" s="1"/>
      <c r="AD147" s="1"/>
      <c r="AE147" s="1"/>
      <c r="AF147" s="1"/>
    </row>
    <row r="148" spans="2:32" s="4" customFormat="1" ht="15" customHeight="1" x14ac:dyDescent="0.25">
      <c r="B148" s="23" t="str">
        <f>'Yearly Budget'!B150</f>
        <v>Special Ed Services</v>
      </c>
      <c r="C148" s="40"/>
      <c r="D148" s="116">
        <v>0</v>
      </c>
      <c r="E148" s="116">
        <v>0</v>
      </c>
      <c r="F148" s="116">
        <v>0</v>
      </c>
      <c r="G148" s="116">
        <v>0</v>
      </c>
      <c r="H148" s="116">
        <v>0</v>
      </c>
      <c r="I148" s="116">
        <v>0</v>
      </c>
      <c r="J148" s="116">
        <v>0</v>
      </c>
      <c r="K148" s="116">
        <v>0</v>
      </c>
      <c r="L148" s="116">
        <v>0</v>
      </c>
      <c r="M148" s="116">
        <v>0</v>
      </c>
      <c r="N148" s="116">
        <v>0</v>
      </c>
      <c r="O148" s="116">
        <v>0</v>
      </c>
      <c r="P148" s="3"/>
      <c r="Q148" s="49">
        <f t="shared" si="90"/>
        <v>0</v>
      </c>
      <c r="R148" s="49">
        <f>IF('Yearly Budget'!$G$9&gt;0,'Yearly Budget'!G150,'Yearly Budget'!F150)</f>
        <v>0</v>
      </c>
      <c r="S148" s="49">
        <f t="shared" si="91"/>
        <v>0</v>
      </c>
      <c r="T148" s="49">
        <f>'Yearly Budget'!F150</f>
        <v>0</v>
      </c>
      <c r="U148" s="49">
        <f t="shared" si="92"/>
        <v>0</v>
      </c>
      <c r="V148" s="49">
        <f>'Yearly Budget'!D150</f>
        <v>0</v>
      </c>
      <c r="W148" s="49">
        <f t="shared" si="93"/>
        <v>0</v>
      </c>
      <c r="X148" s="1"/>
      <c r="Y148" s="1"/>
      <c r="Z148" s="1"/>
      <c r="AA148" s="1"/>
      <c r="AB148" s="1"/>
      <c r="AC148" s="1"/>
      <c r="AD148" s="1"/>
      <c r="AE148" s="1"/>
      <c r="AF148" s="1"/>
    </row>
    <row r="149" spans="2:32" s="4" customFormat="1" ht="15" customHeight="1" x14ac:dyDescent="0.25">
      <c r="B149" s="23" t="str">
        <f>'Yearly Budget'!B151</f>
        <v>Titlement Services (i.e. Title I)</v>
      </c>
      <c r="C149" s="2"/>
      <c r="D149" s="116">
        <v>0</v>
      </c>
      <c r="E149" s="116">
        <v>0</v>
      </c>
      <c r="F149" s="116">
        <v>0</v>
      </c>
      <c r="G149" s="116">
        <v>0</v>
      </c>
      <c r="H149" s="116">
        <v>0</v>
      </c>
      <c r="I149" s="116">
        <v>0</v>
      </c>
      <c r="J149" s="116">
        <v>0</v>
      </c>
      <c r="K149" s="116">
        <v>0</v>
      </c>
      <c r="L149" s="116">
        <v>0</v>
      </c>
      <c r="M149" s="116">
        <v>0</v>
      </c>
      <c r="N149" s="116">
        <v>0</v>
      </c>
      <c r="O149" s="116">
        <v>0</v>
      </c>
      <c r="P149" s="3"/>
      <c r="Q149" s="49">
        <f t="shared" si="90"/>
        <v>0</v>
      </c>
      <c r="R149" s="49">
        <f>IF('Yearly Budget'!$G$9&gt;0,'Yearly Budget'!G151,'Yearly Budget'!F151)</f>
        <v>0</v>
      </c>
      <c r="S149" s="49">
        <f t="shared" si="91"/>
        <v>0</v>
      </c>
      <c r="T149" s="49">
        <f>'Yearly Budget'!F151</f>
        <v>0</v>
      </c>
      <c r="U149" s="49">
        <f t="shared" si="92"/>
        <v>0</v>
      </c>
      <c r="V149" s="49">
        <f>'Yearly Budget'!D151</f>
        <v>0</v>
      </c>
      <c r="W149" s="49">
        <f t="shared" si="93"/>
        <v>0</v>
      </c>
      <c r="X149" s="1"/>
      <c r="Y149" s="1"/>
      <c r="Z149" s="1"/>
      <c r="AA149" s="1"/>
      <c r="AB149" s="1"/>
      <c r="AC149" s="1"/>
      <c r="AD149" s="1"/>
      <c r="AE149" s="1"/>
      <c r="AF149" s="1"/>
    </row>
    <row r="150" spans="2:32" s="4" customFormat="1" ht="15" customHeight="1" x14ac:dyDescent="0.25">
      <c r="B150" s="23" t="str">
        <f>'Yearly Budget'!B152</f>
        <v>Custom Contracted Services #1</v>
      </c>
      <c r="C150" s="2"/>
      <c r="D150" s="116">
        <v>0</v>
      </c>
      <c r="E150" s="116">
        <v>0</v>
      </c>
      <c r="F150" s="116">
        <v>0</v>
      </c>
      <c r="G150" s="116">
        <v>0</v>
      </c>
      <c r="H150" s="116">
        <v>0</v>
      </c>
      <c r="I150" s="116">
        <v>0</v>
      </c>
      <c r="J150" s="116">
        <v>0</v>
      </c>
      <c r="K150" s="116">
        <v>0</v>
      </c>
      <c r="L150" s="116">
        <v>0</v>
      </c>
      <c r="M150" s="116">
        <v>0</v>
      </c>
      <c r="N150" s="116">
        <v>0</v>
      </c>
      <c r="O150" s="116">
        <v>0</v>
      </c>
      <c r="P150" s="3"/>
      <c r="Q150" s="49">
        <f t="shared" si="90"/>
        <v>0</v>
      </c>
      <c r="R150" s="49">
        <f>IF('Yearly Budget'!$G$9&gt;0,'Yearly Budget'!G152,'Yearly Budget'!F152)</f>
        <v>0</v>
      </c>
      <c r="S150" s="49">
        <f t="shared" si="91"/>
        <v>0</v>
      </c>
      <c r="T150" s="49">
        <f>'Yearly Budget'!F152</f>
        <v>0</v>
      </c>
      <c r="U150" s="49">
        <f t="shared" si="92"/>
        <v>0</v>
      </c>
      <c r="V150" s="49">
        <f>'Yearly Budget'!D152</f>
        <v>0</v>
      </c>
      <c r="W150" s="49">
        <f t="shared" si="93"/>
        <v>0</v>
      </c>
      <c r="X150" s="1"/>
      <c r="Y150" s="1"/>
      <c r="Z150" s="1"/>
      <c r="AA150" s="1"/>
      <c r="AB150" s="1"/>
      <c r="AC150" s="1"/>
      <c r="AD150" s="1"/>
      <c r="AE150" s="1"/>
      <c r="AF150" s="1"/>
    </row>
    <row r="151" spans="2:32" s="4" customFormat="1" ht="15" customHeight="1" x14ac:dyDescent="0.25">
      <c r="B151" s="23" t="str">
        <f>'Yearly Budget'!B153</f>
        <v>Custom Contracted Services #2</v>
      </c>
      <c r="C151" s="2"/>
      <c r="D151" s="116">
        <v>0</v>
      </c>
      <c r="E151" s="116">
        <v>0</v>
      </c>
      <c r="F151" s="116">
        <v>0</v>
      </c>
      <c r="G151" s="116">
        <v>0</v>
      </c>
      <c r="H151" s="116">
        <v>0</v>
      </c>
      <c r="I151" s="116">
        <v>0</v>
      </c>
      <c r="J151" s="116">
        <v>0</v>
      </c>
      <c r="K151" s="116">
        <v>0</v>
      </c>
      <c r="L151" s="116">
        <v>0</v>
      </c>
      <c r="M151" s="116">
        <v>0</v>
      </c>
      <c r="N151" s="116">
        <v>0</v>
      </c>
      <c r="O151" s="116">
        <v>0</v>
      </c>
      <c r="P151" s="3"/>
      <c r="Q151" s="49">
        <f t="shared" si="90"/>
        <v>0</v>
      </c>
      <c r="R151" s="49">
        <f>IF('Yearly Budget'!$G$9&gt;0,'Yearly Budget'!G153,'Yearly Budget'!F153)</f>
        <v>0</v>
      </c>
      <c r="S151" s="49">
        <f t="shared" si="91"/>
        <v>0</v>
      </c>
      <c r="T151" s="49">
        <f>'Yearly Budget'!F153</f>
        <v>0</v>
      </c>
      <c r="U151" s="49">
        <f t="shared" si="92"/>
        <v>0</v>
      </c>
      <c r="V151" s="49">
        <f>'Yearly Budget'!D153</f>
        <v>0</v>
      </c>
      <c r="W151" s="49">
        <f t="shared" si="93"/>
        <v>0</v>
      </c>
      <c r="X151" s="1"/>
      <c r="Y151" s="1"/>
      <c r="Z151" s="1"/>
      <c r="AA151" s="1"/>
      <c r="AB151" s="1"/>
      <c r="AC151" s="1"/>
      <c r="AD151" s="1"/>
      <c r="AE151" s="1"/>
      <c r="AF151" s="1"/>
    </row>
    <row r="152" spans="2:32" s="4" customFormat="1" ht="15" customHeight="1" x14ac:dyDescent="0.25">
      <c r="B152" s="23" t="str">
        <f>'Yearly Budget'!B154</f>
        <v>Custom Contracted Services #3</v>
      </c>
      <c r="C152" s="2"/>
      <c r="D152" s="116">
        <v>0</v>
      </c>
      <c r="E152" s="116">
        <v>0</v>
      </c>
      <c r="F152" s="116">
        <v>0</v>
      </c>
      <c r="G152" s="116">
        <v>0</v>
      </c>
      <c r="H152" s="116">
        <v>0</v>
      </c>
      <c r="I152" s="116">
        <v>0</v>
      </c>
      <c r="J152" s="116">
        <v>0</v>
      </c>
      <c r="K152" s="116">
        <v>0</v>
      </c>
      <c r="L152" s="116">
        <v>0</v>
      </c>
      <c r="M152" s="116">
        <v>0</v>
      </c>
      <c r="N152" s="116">
        <v>0</v>
      </c>
      <c r="O152" s="116">
        <v>0</v>
      </c>
      <c r="P152" s="3"/>
      <c r="Q152" s="49">
        <f t="shared" si="90"/>
        <v>0</v>
      </c>
      <c r="R152" s="49">
        <f>IF('Yearly Budget'!$G$9&gt;0,'Yearly Budget'!G154,'Yearly Budget'!F154)</f>
        <v>0</v>
      </c>
      <c r="S152" s="49">
        <f t="shared" si="91"/>
        <v>0</v>
      </c>
      <c r="T152" s="49">
        <f>'Yearly Budget'!F154</f>
        <v>0</v>
      </c>
      <c r="U152" s="49">
        <f t="shared" si="92"/>
        <v>0</v>
      </c>
      <c r="V152" s="49">
        <f>'Yearly Budget'!D154</f>
        <v>0</v>
      </c>
      <c r="W152" s="49">
        <f t="shared" si="93"/>
        <v>0</v>
      </c>
      <c r="X152" s="1"/>
      <c r="Y152" s="1"/>
      <c r="Z152" s="1"/>
      <c r="AA152" s="1"/>
      <c r="AB152" s="1"/>
      <c r="AC152" s="1"/>
      <c r="AD152" s="1"/>
      <c r="AE152" s="1"/>
      <c r="AF152" s="1"/>
    </row>
    <row r="153" spans="2:32" s="4" customFormat="1" ht="15" customHeight="1" thickBot="1" x14ac:dyDescent="0.3">
      <c r="B153" s="21" t="str">
        <f>'Yearly Budget'!B155</f>
        <v>TOTAL CONTRACTED SERVICES</v>
      </c>
      <c r="C153" s="2"/>
      <c r="D153" s="54">
        <f>SUM(D142:D152)</f>
        <v>0</v>
      </c>
      <c r="E153" s="54">
        <f t="shared" ref="E153:M153" si="94">SUM(E142:E152)</f>
        <v>0</v>
      </c>
      <c r="F153" s="54">
        <f t="shared" si="94"/>
        <v>0</v>
      </c>
      <c r="G153" s="54">
        <f t="shared" si="94"/>
        <v>0</v>
      </c>
      <c r="H153" s="54">
        <f t="shared" si="94"/>
        <v>0</v>
      </c>
      <c r="I153" s="54">
        <f t="shared" si="94"/>
        <v>0</v>
      </c>
      <c r="J153" s="54">
        <f t="shared" si="94"/>
        <v>0</v>
      </c>
      <c r="K153" s="54">
        <f t="shared" si="94"/>
        <v>0</v>
      </c>
      <c r="L153" s="54">
        <f t="shared" si="94"/>
        <v>0</v>
      </c>
      <c r="M153" s="54">
        <f t="shared" si="94"/>
        <v>0</v>
      </c>
      <c r="N153" s="54">
        <f>SUM(N142:N152)</f>
        <v>0</v>
      </c>
      <c r="O153" s="54">
        <f>SUM(O142:O152)</f>
        <v>0</v>
      </c>
      <c r="P153" s="3"/>
      <c r="Q153" s="54">
        <f t="shared" ref="Q153:W153" si="95">SUM(Q142:Q152)</f>
        <v>0</v>
      </c>
      <c r="R153" s="54">
        <f t="shared" si="95"/>
        <v>0</v>
      </c>
      <c r="S153" s="54">
        <f t="shared" si="95"/>
        <v>0</v>
      </c>
      <c r="T153" s="54">
        <f t="shared" si="95"/>
        <v>0</v>
      </c>
      <c r="U153" s="54">
        <f t="shared" si="95"/>
        <v>0</v>
      </c>
      <c r="V153" s="54">
        <f t="shared" si="95"/>
        <v>0</v>
      </c>
      <c r="W153" s="54">
        <f t="shared" si="95"/>
        <v>0</v>
      </c>
      <c r="X153" s="1"/>
      <c r="Y153" s="1"/>
      <c r="Z153" s="1"/>
      <c r="AA153" s="1"/>
      <c r="AB153" s="1"/>
      <c r="AC153" s="1"/>
      <c r="AD153" s="1"/>
      <c r="AE153" s="1"/>
      <c r="AF153" s="1"/>
    </row>
    <row r="154" spans="2:32" s="4" customFormat="1" ht="6" customHeight="1" thickTop="1" x14ac:dyDescent="0.25">
      <c r="B154" s="21"/>
      <c r="C154" s="2"/>
      <c r="D154" s="35"/>
      <c r="E154" s="35"/>
      <c r="F154" s="35"/>
      <c r="G154" s="35"/>
      <c r="H154" s="35"/>
      <c r="I154" s="35"/>
      <c r="J154" s="35"/>
      <c r="K154" s="35"/>
      <c r="L154" s="35"/>
      <c r="M154" s="35"/>
      <c r="N154" s="35"/>
      <c r="O154" s="35"/>
      <c r="P154" s="3"/>
      <c r="Q154" s="35"/>
      <c r="R154" s="35"/>
      <c r="S154" s="35"/>
      <c r="T154" s="35"/>
      <c r="U154" s="35"/>
      <c r="V154" s="35"/>
      <c r="W154" s="35"/>
      <c r="X154" s="1"/>
      <c r="Y154" s="1"/>
      <c r="Z154" s="1"/>
      <c r="AA154" s="1"/>
      <c r="AB154" s="1"/>
      <c r="AC154" s="1"/>
      <c r="AD154" s="1"/>
      <c r="AE154" s="1"/>
      <c r="AF154" s="1"/>
    </row>
    <row r="155" spans="2:32" s="4" customFormat="1" ht="15" customHeight="1" x14ac:dyDescent="0.25">
      <c r="B155" s="21" t="str">
        <f>'Yearly Budget'!B157</f>
        <v>SCHOOL OPERATIONS</v>
      </c>
      <c r="C155" s="2"/>
      <c r="D155" s="33"/>
      <c r="E155" s="33"/>
      <c r="F155" s="33"/>
      <c r="G155" s="33"/>
      <c r="H155" s="33"/>
      <c r="I155" s="33"/>
      <c r="J155" s="33"/>
      <c r="K155" s="33"/>
      <c r="L155" s="33"/>
      <c r="M155" s="33"/>
      <c r="N155" s="33"/>
      <c r="O155" s="33"/>
      <c r="P155" s="3"/>
      <c r="Q155" s="33"/>
      <c r="R155" s="33"/>
      <c r="S155" s="33"/>
      <c r="T155" s="33"/>
      <c r="U155" s="33"/>
      <c r="V155" s="33"/>
      <c r="W155" s="33"/>
      <c r="X155" s="1"/>
      <c r="Y155" s="1"/>
      <c r="Z155" s="1"/>
      <c r="AA155" s="1"/>
      <c r="AB155" s="1"/>
      <c r="AC155" s="1"/>
      <c r="AD155" s="1"/>
      <c r="AE155" s="1"/>
      <c r="AF155" s="1"/>
    </row>
    <row r="156" spans="2:32" s="4" customFormat="1" ht="15" customHeight="1" x14ac:dyDescent="0.25">
      <c r="B156" s="23" t="str">
        <f>'Yearly Budget'!B158</f>
        <v>Board Expenses</v>
      </c>
      <c r="C156" s="40"/>
      <c r="D156" s="116">
        <v>0</v>
      </c>
      <c r="E156" s="116">
        <v>0</v>
      </c>
      <c r="F156" s="116">
        <v>0</v>
      </c>
      <c r="G156" s="116">
        <v>0</v>
      </c>
      <c r="H156" s="116">
        <v>0</v>
      </c>
      <c r="I156" s="116">
        <v>0</v>
      </c>
      <c r="J156" s="116">
        <v>0</v>
      </c>
      <c r="K156" s="116">
        <v>0</v>
      </c>
      <c r="L156" s="116">
        <v>0</v>
      </c>
      <c r="M156" s="116">
        <v>0</v>
      </c>
      <c r="N156" s="116">
        <v>0</v>
      </c>
      <c r="O156" s="116">
        <v>0</v>
      </c>
      <c r="P156" s="3"/>
      <c r="Q156" s="49">
        <f t="shared" ref="Q156:Q177" si="96">SUM(D156:O156)</f>
        <v>0</v>
      </c>
      <c r="R156" s="49">
        <f>IF('Yearly Budget'!$G$9&gt;0,'Yearly Budget'!G158,'Yearly Budget'!F158)</f>
        <v>0</v>
      </c>
      <c r="S156" s="49">
        <f t="shared" ref="S156:S177" si="97">IF($R$9&gt;0,SUM(Q156-R156),0)</f>
        <v>0</v>
      </c>
      <c r="T156" s="49">
        <f>'Yearly Budget'!F158</f>
        <v>0</v>
      </c>
      <c r="U156" s="49">
        <f t="shared" ref="U156:U177" si="98">IF($T$9&gt;0,SUM(Q156-T156),0)</f>
        <v>0</v>
      </c>
      <c r="V156" s="49">
        <f>'Yearly Budget'!D158</f>
        <v>0</v>
      </c>
      <c r="W156" s="49">
        <f t="shared" ref="W156:W177" si="99">IF($V$9&gt;0,SUM(Q156-V156),0)</f>
        <v>0</v>
      </c>
      <c r="X156" s="1"/>
      <c r="Y156" s="1"/>
      <c r="Z156" s="1"/>
      <c r="AA156" s="1"/>
      <c r="AB156" s="1"/>
      <c r="AC156" s="1"/>
      <c r="AD156" s="1"/>
      <c r="AE156" s="1"/>
      <c r="AF156" s="1"/>
    </row>
    <row r="157" spans="2:32" s="4" customFormat="1" ht="15" customHeight="1" x14ac:dyDescent="0.25">
      <c r="B157" s="23" t="str">
        <f>'Yearly Budget'!B159</f>
        <v>Classroom / Teaching Supplies &amp; Materials</v>
      </c>
      <c r="C157" s="40"/>
      <c r="D157" s="116">
        <v>0</v>
      </c>
      <c r="E157" s="116">
        <v>0</v>
      </c>
      <c r="F157" s="116">
        <v>0</v>
      </c>
      <c r="G157" s="116">
        <v>0</v>
      </c>
      <c r="H157" s="116">
        <v>0</v>
      </c>
      <c r="I157" s="116">
        <v>0</v>
      </c>
      <c r="J157" s="116">
        <v>0</v>
      </c>
      <c r="K157" s="116">
        <v>0</v>
      </c>
      <c r="L157" s="116">
        <v>0</v>
      </c>
      <c r="M157" s="116">
        <v>0</v>
      </c>
      <c r="N157" s="116">
        <v>0</v>
      </c>
      <c r="O157" s="116">
        <v>0</v>
      </c>
      <c r="P157" s="3"/>
      <c r="Q157" s="49">
        <f t="shared" si="96"/>
        <v>0</v>
      </c>
      <c r="R157" s="49">
        <f>IF('Yearly Budget'!$G$9&gt;0,'Yearly Budget'!G159,'Yearly Budget'!F159)</f>
        <v>0</v>
      </c>
      <c r="S157" s="49">
        <f t="shared" si="97"/>
        <v>0</v>
      </c>
      <c r="T157" s="49">
        <f>'Yearly Budget'!F159</f>
        <v>0</v>
      </c>
      <c r="U157" s="49">
        <f t="shared" si="98"/>
        <v>0</v>
      </c>
      <c r="V157" s="49">
        <f>'Yearly Budget'!D159</f>
        <v>0</v>
      </c>
      <c r="W157" s="49">
        <f t="shared" si="99"/>
        <v>0</v>
      </c>
      <c r="X157" s="1"/>
      <c r="Y157" s="1"/>
      <c r="Z157" s="1"/>
      <c r="AA157" s="1"/>
      <c r="AB157" s="1"/>
      <c r="AC157" s="1"/>
      <c r="AD157" s="1"/>
      <c r="AE157" s="1"/>
      <c r="AF157" s="1"/>
    </row>
    <row r="158" spans="2:32" s="4" customFormat="1" ht="15" customHeight="1" x14ac:dyDescent="0.25">
      <c r="B158" s="23" t="str">
        <f>'Yearly Budget'!B160</f>
        <v>Special Ed Supplies &amp; Materials</v>
      </c>
      <c r="C158" s="2"/>
      <c r="D158" s="116">
        <v>0</v>
      </c>
      <c r="E158" s="116">
        <v>0</v>
      </c>
      <c r="F158" s="116">
        <v>0</v>
      </c>
      <c r="G158" s="116">
        <v>0</v>
      </c>
      <c r="H158" s="116">
        <v>0</v>
      </c>
      <c r="I158" s="116">
        <v>0</v>
      </c>
      <c r="J158" s="116">
        <v>0</v>
      </c>
      <c r="K158" s="116">
        <v>0</v>
      </c>
      <c r="L158" s="116">
        <v>0</v>
      </c>
      <c r="M158" s="116">
        <v>0</v>
      </c>
      <c r="N158" s="116">
        <v>0</v>
      </c>
      <c r="O158" s="116">
        <v>0</v>
      </c>
      <c r="P158" s="3"/>
      <c r="Q158" s="49">
        <f t="shared" si="96"/>
        <v>0</v>
      </c>
      <c r="R158" s="49">
        <f>IF('Yearly Budget'!$G$9&gt;0,'Yearly Budget'!G160,'Yearly Budget'!F160)</f>
        <v>0</v>
      </c>
      <c r="S158" s="49">
        <f t="shared" si="97"/>
        <v>0</v>
      </c>
      <c r="T158" s="49">
        <f>'Yearly Budget'!F160</f>
        <v>0</v>
      </c>
      <c r="U158" s="49">
        <f t="shared" si="98"/>
        <v>0</v>
      </c>
      <c r="V158" s="49">
        <f>'Yearly Budget'!D160</f>
        <v>0</v>
      </c>
      <c r="W158" s="49">
        <f t="shared" si="99"/>
        <v>0</v>
      </c>
      <c r="X158" s="1"/>
      <c r="Y158" s="1"/>
      <c r="Z158" s="1"/>
      <c r="AA158" s="1"/>
      <c r="AB158" s="1"/>
      <c r="AC158" s="1"/>
      <c r="AD158" s="1"/>
      <c r="AE158" s="1"/>
      <c r="AF158" s="1"/>
    </row>
    <row r="159" spans="2:32" s="4" customFormat="1" ht="15" customHeight="1" x14ac:dyDescent="0.25">
      <c r="B159" s="23" t="str">
        <f>'Yearly Budget'!B161</f>
        <v>Textbooks / Workbooks</v>
      </c>
      <c r="C159" s="2"/>
      <c r="D159" s="116">
        <v>0</v>
      </c>
      <c r="E159" s="116">
        <v>0</v>
      </c>
      <c r="F159" s="116">
        <v>0</v>
      </c>
      <c r="G159" s="116">
        <v>0</v>
      </c>
      <c r="H159" s="116">
        <v>0</v>
      </c>
      <c r="I159" s="116">
        <v>0</v>
      </c>
      <c r="J159" s="116">
        <v>0</v>
      </c>
      <c r="K159" s="116">
        <v>0</v>
      </c>
      <c r="L159" s="116">
        <v>0</v>
      </c>
      <c r="M159" s="116">
        <v>0</v>
      </c>
      <c r="N159" s="116">
        <v>0</v>
      </c>
      <c r="O159" s="116">
        <v>0</v>
      </c>
      <c r="P159" s="3"/>
      <c r="Q159" s="49">
        <f t="shared" si="96"/>
        <v>0</v>
      </c>
      <c r="R159" s="49">
        <f>IF('Yearly Budget'!$G$9&gt;0,'Yearly Budget'!G161,'Yearly Budget'!F161)</f>
        <v>0</v>
      </c>
      <c r="S159" s="49">
        <f t="shared" si="97"/>
        <v>0</v>
      </c>
      <c r="T159" s="49">
        <f>'Yearly Budget'!F161</f>
        <v>0</v>
      </c>
      <c r="U159" s="49">
        <f t="shared" si="98"/>
        <v>0</v>
      </c>
      <c r="V159" s="49">
        <f>'Yearly Budget'!D161</f>
        <v>0</v>
      </c>
      <c r="W159" s="49">
        <f t="shared" si="99"/>
        <v>0</v>
      </c>
      <c r="X159" s="1"/>
      <c r="Y159" s="1"/>
      <c r="Z159" s="1"/>
      <c r="AA159" s="1"/>
      <c r="AB159" s="1"/>
      <c r="AC159" s="1"/>
      <c r="AD159" s="1"/>
      <c r="AE159" s="1"/>
      <c r="AF159" s="1"/>
    </row>
    <row r="160" spans="2:32" s="4" customFormat="1" ht="15" customHeight="1" x14ac:dyDescent="0.25">
      <c r="B160" s="23" t="str">
        <f>'Yearly Budget'!B162</f>
        <v>Supplies &amp; Materials other</v>
      </c>
      <c r="C160" s="2"/>
      <c r="D160" s="116">
        <v>0</v>
      </c>
      <c r="E160" s="116">
        <v>0</v>
      </c>
      <c r="F160" s="116">
        <v>0</v>
      </c>
      <c r="G160" s="116">
        <v>0</v>
      </c>
      <c r="H160" s="116">
        <v>0</v>
      </c>
      <c r="I160" s="116">
        <v>0</v>
      </c>
      <c r="J160" s="116">
        <v>0</v>
      </c>
      <c r="K160" s="116">
        <v>0</v>
      </c>
      <c r="L160" s="116">
        <v>0</v>
      </c>
      <c r="M160" s="116">
        <v>0</v>
      </c>
      <c r="N160" s="116">
        <v>0</v>
      </c>
      <c r="O160" s="116">
        <v>0</v>
      </c>
      <c r="P160" s="3"/>
      <c r="Q160" s="49">
        <f t="shared" si="96"/>
        <v>0</v>
      </c>
      <c r="R160" s="49">
        <f>IF('Yearly Budget'!$G$9&gt;0,'Yearly Budget'!G162,'Yearly Budget'!F162)</f>
        <v>0</v>
      </c>
      <c r="S160" s="49">
        <f t="shared" si="97"/>
        <v>0</v>
      </c>
      <c r="T160" s="49">
        <f>'Yearly Budget'!F162</f>
        <v>0</v>
      </c>
      <c r="U160" s="49">
        <f t="shared" si="98"/>
        <v>0</v>
      </c>
      <c r="V160" s="49">
        <f>'Yearly Budget'!D162</f>
        <v>0</v>
      </c>
      <c r="W160" s="49">
        <f t="shared" si="99"/>
        <v>0</v>
      </c>
      <c r="X160" s="1"/>
      <c r="Y160" s="1"/>
      <c r="Z160" s="1"/>
      <c r="AA160" s="1"/>
      <c r="AB160" s="1"/>
      <c r="AC160" s="1"/>
      <c r="AD160" s="1"/>
      <c r="AE160" s="1"/>
      <c r="AF160" s="1"/>
    </row>
    <row r="161" spans="2:32" s="4" customFormat="1" ht="15" customHeight="1" x14ac:dyDescent="0.25">
      <c r="B161" s="23" t="str">
        <f>'Yearly Budget'!B163</f>
        <v xml:space="preserve">Equipment / Furniture   </v>
      </c>
      <c r="C161" s="2"/>
      <c r="D161" s="116">
        <v>0</v>
      </c>
      <c r="E161" s="116">
        <v>0</v>
      </c>
      <c r="F161" s="116">
        <v>0</v>
      </c>
      <c r="G161" s="116">
        <v>0</v>
      </c>
      <c r="H161" s="116">
        <v>0</v>
      </c>
      <c r="I161" s="116">
        <v>0</v>
      </c>
      <c r="J161" s="116">
        <v>0</v>
      </c>
      <c r="K161" s="116">
        <v>0</v>
      </c>
      <c r="L161" s="116">
        <v>0</v>
      </c>
      <c r="M161" s="116">
        <v>0</v>
      </c>
      <c r="N161" s="116">
        <v>0</v>
      </c>
      <c r="O161" s="116">
        <v>0</v>
      </c>
      <c r="P161" s="3"/>
      <c r="Q161" s="49">
        <f t="shared" si="96"/>
        <v>0</v>
      </c>
      <c r="R161" s="49">
        <f>IF('Yearly Budget'!$G$9&gt;0,'Yearly Budget'!G163,'Yearly Budget'!F163)</f>
        <v>0</v>
      </c>
      <c r="S161" s="49">
        <f t="shared" si="97"/>
        <v>0</v>
      </c>
      <c r="T161" s="49">
        <f>'Yearly Budget'!F163</f>
        <v>0</v>
      </c>
      <c r="U161" s="49">
        <f t="shared" si="98"/>
        <v>0</v>
      </c>
      <c r="V161" s="49">
        <f>'Yearly Budget'!D163</f>
        <v>0</v>
      </c>
      <c r="W161" s="49">
        <f t="shared" si="99"/>
        <v>0</v>
      </c>
      <c r="X161" s="1"/>
      <c r="Y161" s="1"/>
      <c r="Z161" s="1"/>
      <c r="AA161" s="1"/>
      <c r="AB161" s="1"/>
      <c r="AC161" s="1"/>
      <c r="AD161" s="1"/>
      <c r="AE161" s="1"/>
      <c r="AF161" s="1"/>
    </row>
    <row r="162" spans="2:32" s="4" customFormat="1" ht="15" customHeight="1" x14ac:dyDescent="0.25">
      <c r="B162" s="23" t="str">
        <f>'Yearly Budget'!B164</f>
        <v xml:space="preserve">Telephone </v>
      </c>
      <c r="C162" s="2"/>
      <c r="D162" s="116">
        <v>0</v>
      </c>
      <c r="E162" s="116">
        <v>0</v>
      </c>
      <c r="F162" s="116">
        <v>0</v>
      </c>
      <c r="G162" s="116">
        <v>0</v>
      </c>
      <c r="H162" s="116">
        <v>0</v>
      </c>
      <c r="I162" s="116">
        <v>0</v>
      </c>
      <c r="J162" s="116">
        <v>0</v>
      </c>
      <c r="K162" s="116">
        <v>0</v>
      </c>
      <c r="L162" s="116">
        <v>0</v>
      </c>
      <c r="M162" s="116">
        <v>0</v>
      </c>
      <c r="N162" s="116">
        <v>0</v>
      </c>
      <c r="O162" s="116">
        <v>0</v>
      </c>
      <c r="P162" s="3"/>
      <c r="Q162" s="49">
        <f t="shared" si="96"/>
        <v>0</v>
      </c>
      <c r="R162" s="49">
        <f>IF('Yearly Budget'!$G$9&gt;0,'Yearly Budget'!G164,'Yearly Budget'!F164)</f>
        <v>0</v>
      </c>
      <c r="S162" s="49">
        <f t="shared" si="97"/>
        <v>0</v>
      </c>
      <c r="T162" s="49">
        <f>'Yearly Budget'!F164</f>
        <v>0</v>
      </c>
      <c r="U162" s="49">
        <f t="shared" si="98"/>
        <v>0</v>
      </c>
      <c r="V162" s="49">
        <f>'Yearly Budget'!D164</f>
        <v>0</v>
      </c>
      <c r="W162" s="49">
        <f t="shared" si="99"/>
        <v>0</v>
      </c>
      <c r="X162" s="1"/>
      <c r="Y162" s="1"/>
      <c r="Z162" s="1"/>
      <c r="AA162" s="1"/>
      <c r="AB162" s="1"/>
      <c r="AC162" s="1"/>
      <c r="AD162" s="1"/>
      <c r="AE162" s="1"/>
      <c r="AF162" s="1"/>
    </row>
    <row r="163" spans="2:32" s="4" customFormat="1" ht="15" customHeight="1" x14ac:dyDescent="0.25">
      <c r="B163" s="23" t="str">
        <f>'Yearly Budget'!B165</f>
        <v>Technology</v>
      </c>
      <c r="C163" s="2"/>
      <c r="D163" s="116">
        <v>0</v>
      </c>
      <c r="E163" s="116">
        <v>0</v>
      </c>
      <c r="F163" s="116">
        <v>0</v>
      </c>
      <c r="G163" s="116">
        <v>0</v>
      </c>
      <c r="H163" s="116">
        <v>0</v>
      </c>
      <c r="I163" s="116">
        <v>0</v>
      </c>
      <c r="J163" s="116">
        <v>0</v>
      </c>
      <c r="K163" s="116">
        <v>0</v>
      </c>
      <c r="L163" s="116">
        <v>0</v>
      </c>
      <c r="M163" s="116">
        <v>0</v>
      </c>
      <c r="N163" s="116">
        <v>0</v>
      </c>
      <c r="O163" s="116">
        <v>0</v>
      </c>
      <c r="P163" s="3"/>
      <c r="Q163" s="49">
        <f t="shared" si="96"/>
        <v>0</v>
      </c>
      <c r="R163" s="49">
        <f>IF('Yearly Budget'!$G$9&gt;0,'Yearly Budget'!G165,'Yearly Budget'!F165)</f>
        <v>0</v>
      </c>
      <c r="S163" s="49">
        <f t="shared" si="97"/>
        <v>0</v>
      </c>
      <c r="T163" s="49">
        <f>'Yearly Budget'!F165</f>
        <v>0</v>
      </c>
      <c r="U163" s="49">
        <f t="shared" si="98"/>
        <v>0</v>
      </c>
      <c r="V163" s="49">
        <f>'Yearly Budget'!D165</f>
        <v>0</v>
      </c>
      <c r="W163" s="49">
        <f t="shared" si="99"/>
        <v>0</v>
      </c>
      <c r="X163" s="1"/>
      <c r="Y163" s="1"/>
      <c r="Z163" s="1"/>
      <c r="AA163" s="1"/>
      <c r="AB163" s="1"/>
      <c r="AC163" s="1"/>
      <c r="AD163" s="1"/>
      <c r="AE163" s="1"/>
      <c r="AF163" s="1"/>
    </row>
    <row r="164" spans="2:32" s="4" customFormat="1" ht="15" customHeight="1" x14ac:dyDescent="0.25">
      <c r="B164" s="23" t="str">
        <f>'Yearly Budget'!B166</f>
        <v>Student Testing &amp; Assessment</v>
      </c>
      <c r="C164" s="2"/>
      <c r="D164" s="116">
        <v>0</v>
      </c>
      <c r="E164" s="116">
        <v>0</v>
      </c>
      <c r="F164" s="116">
        <v>0</v>
      </c>
      <c r="G164" s="116">
        <v>0</v>
      </c>
      <c r="H164" s="116">
        <v>0</v>
      </c>
      <c r="I164" s="116">
        <v>0</v>
      </c>
      <c r="J164" s="116">
        <v>0</v>
      </c>
      <c r="K164" s="116">
        <v>0</v>
      </c>
      <c r="L164" s="116">
        <v>0</v>
      </c>
      <c r="M164" s="116">
        <v>0</v>
      </c>
      <c r="N164" s="116">
        <v>0</v>
      </c>
      <c r="O164" s="116">
        <v>0</v>
      </c>
      <c r="P164" s="3"/>
      <c r="Q164" s="49">
        <f t="shared" si="96"/>
        <v>0</v>
      </c>
      <c r="R164" s="49">
        <f>IF('Yearly Budget'!$G$9&gt;0,'Yearly Budget'!G166,'Yearly Budget'!F166)</f>
        <v>0</v>
      </c>
      <c r="S164" s="49">
        <f t="shared" si="97"/>
        <v>0</v>
      </c>
      <c r="T164" s="49">
        <f>'Yearly Budget'!F166</f>
        <v>0</v>
      </c>
      <c r="U164" s="49">
        <f t="shared" si="98"/>
        <v>0</v>
      </c>
      <c r="V164" s="49">
        <f>'Yearly Budget'!D166</f>
        <v>0</v>
      </c>
      <c r="W164" s="49">
        <f t="shared" si="99"/>
        <v>0</v>
      </c>
      <c r="X164" s="1"/>
      <c r="Y164" s="1"/>
      <c r="Z164" s="1"/>
      <c r="AA164" s="1"/>
      <c r="AB164" s="1"/>
      <c r="AC164" s="1"/>
      <c r="AD164" s="1"/>
      <c r="AE164" s="1"/>
      <c r="AF164" s="1"/>
    </row>
    <row r="165" spans="2:32" s="4" customFormat="1" ht="15" customHeight="1" x14ac:dyDescent="0.25">
      <c r="B165" s="23" t="str">
        <f>'Yearly Budget'!B167</f>
        <v>Field Trips</v>
      </c>
      <c r="C165" s="2"/>
      <c r="D165" s="116">
        <v>0</v>
      </c>
      <c r="E165" s="116">
        <v>0</v>
      </c>
      <c r="F165" s="116">
        <v>0</v>
      </c>
      <c r="G165" s="116">
        <v>0</v>
      </c>
      <c r="H165" s="116">
        <v>0</v>
      </c>
      <c r="I165" s="116">
        <v>0</v>
      </c>
      <c r="J165" s="116">
        <v>0</v>
      </c>
      <c r="K165" s="116">
        <v>0</v>
      </c>
      <c r="L165" s="116">
        <v>0</v>
      </c>
      <c r="M165" s="116">
        <v>0</v>
      </c>
      <c r="N165" s="116">
        <v>0</v>
      </c>
      <c r="O165" s="116">
        <v>0</v>
      </c>
      <c r="P165" s="3"/>
      <c r="Q165" s="49">
        <f t="shared" si="96"/>
        <v>0</v>
      </c>
      <c r="R165" s="49">
        <f>IF('Yearly Budget'!$G$9&gt;0,'Yearly Budget'!G167,'Yearly Budget'!F167)</f>
        <v>0</v>
      </c>
      <c r="S165" s="49">
        <f t="shared" si="97"/>
        <v>0</v>
      </c>
      <c r="T165" s="49">
        <f>'Yearly Budget'!F167</f>
        <v>0</v>
      </c>
      <c r="U165" s="49">
        <f t="shared" si="98"/>
        <v>0</v>
      </c>
      <c r="V165" s="49">
        <f>'Yearly Budget'!D167</f>
        <v>0</v>
      </c>
      <c r="W165" s="49">
        <f t="shared" si="99"/>
        <v>0</v>
      </c>
      <c r="X165" s="1"/>
      <c r="Y165" s="1"/>
      <c r="Z165" s="1"/>
      <c r="AA165" s="1"/>
      <c r="AB165" s="1"/>
      <c r="AC165" s="1"/>
      <c r="AD165" s="1"/>
      <c r="AE165" s="1"/>
      <c r="AF165" s="1"/>
    </row>
    <row r="166" spans="2:32" s="4" customFormat="1" ht="15" customHeight="1" x14ac:dyDescent="0.25">
      <c r="B166" s="23" t="str">
        <f>'Yearly Budget'!B168</f>
        <v>Transportation (student)</v>
      </c>
      <c r="C166" s="2"/>
      <c r="D166" s="116">
        <v>0</v>
      </c>
      <c r="E166" s="116">
        <v>0</v>
      </c>
      <c r="F166" s="116">
        <v>0</v>
      </c>
      <c r="G166" s="116">
        <v>0</v>
      </c>
      <c r="H166" s="116">
        <v>0</v>
      </c>
      <c r="I166" s="116">
        <v>0</v>
      </c>
      <c r="J166" s="116">
        <v>0</v>
      </c>
      <c r="K166" s="116">
        <v>0</v>
      </c>
      <c r="L166" s="116">
        <v>0</v>
      </c>
      <c r="M166" s="116">
        <v>0</v>
      </c>
      <c r="N166" s="116">
        <v>0</v>
      </c>
      <c r="O166" s="116">
        <v>0</v>
      </c>
      <c r="P166" s="3"/>
      <c r="Q166" s="49">
        <f t="shared" si="96"/>
        <v>0</v>
      </c>
      <c r="R166" s="49">
        <f>IF('Yearly Budget'!$G$9&gt;0,'Yearly Budget'!G168,'Yearly Budget'!F168)</f>
        <v>0</v>
      </c>
      <c r="S166" s="49">
        <f t="shared" si="97"/>
        <v>0</v>
      </c>
      <c r="T166" s="49">
        <f>'Yearly Budget'!F168</f>
        <v>0</v>
      </c>
      <c r="U166" s="49">
        <f t="shared" si="98"/>
        <v>0</v>
      </c>
      <c r="V166" s="49">
        <f>'Yearly Budget'!D168</f>
        <v>0</v>
      </c>
      <c r="W166" s="49">
        <f t="shared" si="99"/>
        <v>0</v>
      </c>
      <c r="X166" s="1"/>
      <c r="Y166" s="1"/>
      <c r="Z166" s="1"/>
      <c r="AA166" s="1"/>
      <c r="AB166" s="1"/>
      <c r="AC166" s="1"/>
      <c r="AD166" s="1"/>
      <c r="AE166" s="1"/>
      <c r="AF166" s="1"/>
    </row>
    <row r="167" spans="2:32" s="4" customFormat="1" ht="15" customHeight="1" x14ac:dyDescent="0.25">
      <c r="B167" s="23" t="str">
        <f>'Yearly Budget'!B169</f>
        <v>Student Services - other</v>
      </c>
      <c r="C167" s="2"/>
      <c r="D167" s="116">
        <v>0</v>
      </c>
      <c r="E167" s="116">
        <v>0</v>
      </c>
      <c r="F167" s="116">
        <v>0</v>
      </c>
      <c r="G167" s="116">
        <v>0</v>
      </c>
      <c r="H167" s="116">
        <v>0</v>
      </c>
      <c r="I167" s="116">
        <v>0</v>
      </c>
      <c r="J167" s="116">
        <v>0</v>
      </c>
      <c r="K167" s="116">
        <v>0</v>
      </c>
      <c r="L167" s="116">
        <v>0</v>
      </c>
      <c r="M167" s="116">
        <v>0</v>
      </c>
      <c r="N167" s="116">
        <v>0</v>
      </c>
      <c r="O167" s="116">
        <v>0</v>
      </c>
      <c r="P167" s="3"/>
      <c r="Q167" s="49">
        <f t="shared" si="96"/>
        <v>0</v>
      </c>
      <c r="R167" s="49">
        <f>IF('Yearly Budget'!$G$9&gt;0,'Yearly Budget'!G169,'Yearly Budget'!F169)</f>
        <v>0</v>
      </c>
      <c r="S167" s="49">
        <f t="shared" si="97"/>
        <v>0</v>
      </c>
      <c r="T167" s="49">
        <f>'Yearly Budget'!F169</f>
        <v>0</v>
      </c>
      <c r="U167" s="49">
        <f t="shared" si="98"/>
        <v>0</v>
      </c>
      <c r="V167" s="49">
        <f>'Yearly Budget'!D169</f>
        <v>0</v>
      </c>
      <c r="W167" s="49">
        <f t="shared" si="99"/>
        <v>0</v>
      </c>
      <c r="X167" s="1"/>
      <c r="Y167" s="1"/>
      <c r="Z167" s="1"/>
      <c r="AA167" s="1"/>
      <c r="AB167" s="1"/>
      <c r="AC167" s="1"/>
      <c r="AD167" s="1"/>
      <c r="AE167" s="1"/>
      <c r="AF167" s="1"/>
    </row>
    <row r="168" spans="2:32" s="4" customFormat="1" ht="15" customHeight="1" x14ac:dyDescent="0.25">
      <c r="B168" s="23" t="str">
        <f>'Yearly Budget'!B170</f>
        <v>Office Expense</v>
      </c>
      <c r="C168" s="40"/>
      <c r="D168" s="116">
        <v>0</v>
      </c>
      <c r="E168" s="116">
        <v>0</v>
      </c>
      <c r="F168" s="116">
        <v>0</v>
      </c>
      <c r="G168" s="116">
        <v>0</v>
      </c>
      <c r="H168" s="116">
        <v>0</v>
      </c>
      <c r="I168" s="116">
        <v>0</v>
      </c>
      <c r="J168" s="116">
        <v>0</v>
      </c>
      <c r="K168" s="116">
        <v>0</v>
      </c>
      <c r="L168" s="116">
        <v>0</v>
      </c>
      <c r="M168" s="116">
        <v>0</v>
      </c>
      <c r="N168" s="116">
        <v>0</v>
      </c>
      <c r="O168" s="116">
        <v>0</v>
      </c>
      <c r="P168" s="3"/>
      <c r="Q168" s="49">
        <f t="shared" si="96"/>
        <v>0</v>
      </c>
      <c r="R168" s="49">
        <f>IF('Yearly Budget'!$G$9&gt;0,'Yearly Budget'!G170,'Yearly Budget'!F170)</f>
        <v>0</v>
      </c>
      <c r="S168" s="49">
        <f t="shared" si="97"/>
        <v>0</v>
      </c>
      <c r="T168" s="49">
        <f>'Yearly Budget'!F170</f>
        <v>0</v>
      </c>
      <c r="U168" s="49">
        <f t="shared" si="98"/>
        <v>0</v>
      </c>
      <c r="V168" s="49">
        <f>'Yearly Budget'!D170</f>
        <v>0</v>
      </c>
      <c r="W168" s="49">
        <f t="shared" si="99"/>
        <v>0</v>
      </c>
      <c r="X168" s="1"/>
      <c r="Y168" s="1"/>
      <c r="Z168" s="1"/>
      <c r="AA168" s="1"/>
      <c r="AB168" s="1"/>
      <c r="AC168" s="1"/>
      <c r="AD168" s="1"/>
      <c r="AE168" s="1"/>
      <c r="AF168" s="1"/>
    </row>
    <row r="169" spans="2:32" s="4" customFormat="1" ht="15" customHeight="1" x14ac:dyDescent="0.25">
      <c r="B169" s="23" t="str">
        <f>'Yearly Budget'!B171</f>
        <v>Staff Development</v>
      </c>
      <c r="C169" s="40"/>
      <c r="D169" s="116">
        <v>0</v>
      </c>
      <c r="E169" s="116">
        <v>0</v>
      </c>
      <c r="F169" s="116">
        <v>0</v>
      </c>
      <c r="G169" s="116">
        <v>0</v>
      </c>
      <c r="H169" s="116">
        <v>0</v>
      </c>
      <c r="I169" s="116">
        <v>0</v>
      </c>
      <c r="J169" s="116">
        <v>0</v>
      </c>
      <c r="K169" s="116">
        <v>0</v>
      </c>
      <c r="L169" s="116">
        <v>0</v>
      </c>
      <c r="M169" s="116">
        <v>0</v>
      </c>
      <c r="N169" s="116">
        <v>0</v>
      </c>
      <c r="O169" s="116">
        <v>0</v>
      </c>
      <c r="P169" s="3"/>
      <c r="Q169" s="49">
        <f t="shared" si="96"/>
        <v>0</v>
      </c>
      <c r="R169" s="49">
        <f>IF('Yearly Budget'!$G$9&gt;0,'Yearly Budget'!G171,'Yearly Budget'!F171)</f>
        <v>0</v>
      </c>
      <c r="S169" s="49">
        <f t="shared" si="97"/>
        <v>0</v>
      </c>
      <c r="T169" s="49">
        <f>'Yearly Budget'!F171</f>
        <v>0</v>
      </c>
      <c r="U169" s="49">
        <f t="shared" si="98"/>
        <v>0</v>
      </c>
      <c r="V169" s="49">
        <f>'Yearly Budget'!D171</f>
        <v>0</v>
      </c>
      <c r="W169" s="49">
        <f t="shared" si="99"/>
        <v>0</v>
      </c>
      <c r="X169" s="1"/>
      <c r="Y169" s="1"/>
      <c r="Z169" s="1"/>
      <c r="AA169" s="1"/>
      <c r="AB169" s="1"/>
      <c r="AC169" s="1"/>
      <c r="AD169" s="1"/>
      <c r="AE169" s="1"/>
      <c r="AF169" s="1"/>
    </row>
    <row r="170" spans="2:32" s="4" customFormat="1" ht="15" customHeight="1" x14ac:dyDescent="0.25">
      <c r="B170" s="23" t="str">
        <f>'Yearly Budget'!B172</f>
        <v>Staff Recruitment</v>
      </c>
      <c r="C170" s="40"/>
      <c r="D170" s="116">
        <v>0</v>
      </c>
      <c r="E170" s="116">
        <v>0</v>
      </c>
      <c r="F170" s="116">
        <v>0</v>
      </c>
      <c r="G170" s="116">
        <v>0</v>
      </c>
      <c r="H170" s="116">
        <v>0</v>
      </c>
      <c r="I170" s="116">
        <v>0</v>
      </c>
      <c r="J170" s="116">
        <v>0</v>
      </c>
      <c r="K170" s="116">
        <v>0</v>
      </c>
      <c r="L170" s="116">
        <v>0</v>
      </c>
      <c r="M170" s="116">
        <v>0</v>
      </c>
      <c r="N170" s="116">
        <v>0</v>
      </c>
      <c r="O170" s="116">
        <v>0</v>
      </c>
      <c r="P170" s="3"/>
      <c r="Q170" s="49">
        <f t="shared" si="96"/>
        <v>0</v>
      </c>
      <c r="R170" s="49">
        <f>IF('Yearly Budget'!$G$9&gt;0,'Yearly Budget'!G172,'Yearly Budget'!F172)</f>
        <v>0</v>
      </c>
      <c r="S170" s="49">
        <f t="shared" si="97"/>
        <v>0</v>
      </c>
      <c r="T170" s="49">
        <f>'Yearly Budget'!F172</f>
        <v>0</v>
      </c>
      <c r="U170" s="49">
        <f t="shared" si="98"/>
        <v>0</v>
      </c>
      <c r="V170" s="49">
        <f>'Yearly Budget'!D172</f>
        <v>0</v>
      </c>
      <c r="W170" s="49">
        <f t="shared" si="99"/>
        <v>0</v>
      </c>
      <c r="X170" s="1"/>
      <c r="Y170" s="1"/>
      <c r="Z170" s="1"/>
      <c r="AA170" s="1"/>
      <c r="AB170" s="1"/>
      <c r="AC170" s="1"/>
      <c r="AD170" s="1"/>
      <c r="AE170" s="1"/>
      <c r="AF170" s="1"/>
    </row>
    <row r="171" spans="2:32" s="4" customFormat="1" ht="15" customHeight="1" x14ac:dyDescent="0.25">
      <c r="B171" s="23" t="str">
        <f>'Yearly Budget'!B173</f>
        <v>Student Recruitment / Marketing</v>
      </c>
      <c r="C171" s="40"/>
      <c r="D171" s="116">
        <v>0</v>
      </c>
      <c r="E171" s="116">
        <v>0</v>
      </c>
      <c r="F171" s="116">
        <v>0</v>
      </c>
      <c r="G171" s="116">
        <v>0</v>
      </c>
      <c r="H171" s="116">
        <v>0</v>
      </c>
      <c r="I171" s="116">
        <v>0</v>
      </c>
      <c r="J171" s="116">
        <v>0</v>
      </c>
      <c r="K171" s="116">
        <v>0</v>
      </c>
      <c r="L171" s="116">
        <v>0</v>
      </c>
      <c r="M171" s="116">
        <v>0</v>
      </c>
      <c r="N171" s="116">
        <v>0</v>
      </c>
      <c r="O171" s="116">
        <v>0</v>
      </c>
      <c r="P171" s="3"/>
      <c r="Q171" s="49">
        <f t="shared" si="96"/>
        <v>0</v>
      </c>
      <c r="R171" s="49">
        <f>IF('Yearly Budget'!$G$9&gt;0,'Yearly Budget'!G173,'Yearly Budget'!F173)</f>
        <v>0</v>
      </c>
      <c r="S171" s="49">
        <f t="shared" si="97"/>
        <v>0</v>
      </c>
      <c r="T171" s="49">
        <f>'Yearly Budget'!F173</f>
        <v>0</v>
      </c>
      <c r="U171" s="49">
        <f t="shared" si="98"/>
        <v>0</v>
      </c>
      <c r="V171" s="49">
        <f>'Yearly Budget'!D173</f>
        <v>0</v>
      </c>
      <c r="W171" s="49">
        <f t="shared" si="99"/>
        <v>0</v>
      </c>
      <c r="X171" s="1"/>
      <c r="Y171" s="1"/>
      <c r="Z171" s="1"/>
      <c r="AA171" s="1"/>
      <c r="AB171" s="1"/>
      <c r="AC171" s="1"/>
      <c r="AD171" s="1"/>
      <c r="AE171" s="1"/>
      <c r="AF171" s="1"/>
    </row>
    <row r="172" spans="2:32" s="4" customFormat="1" ht="15" customHeight="1" x14ac:dyDescent="0.25">
      <c r="B172" s="23" t="str">
        <f>'Yearly Budget'!B174</f>
        <v>School Meals / Lunch</v>
      </c>
      <c r="C172" s="40"/>
      <c r="D172" s="116">
        <v>0</v>
      </c>
      <c r="E172" s="116">
        <v>0</v>
      </c>
      <c r="F172" s="116">
        <v>0</v>
      </c>
      <c r="G172" s="116">
        <v>0</v>
      </c>
      <c r="H172" s="116">
        <v>0</v>
      </c>
      <c r="I172" s="116">
        <v>0</v>
      </c>
      <c r="J172" s="116">
        <v>0</v>
      </c>
      <c r="K172" s="116">
        <v>0</v>
      </c>
      <c r="L172" s="116">
        <v>0</v>
      </c>
      <c r="M172" s="116">
        <v>0</v>
      </c>
      <c r="N172" s="116">
        <v>0</v>
      </c>
      <c r="O172" s="116">
        <v>0</v>
      </c>
      <c r="P172" s="3"/>
      <c r="Q172" s="49">
        <f t="shared" si="96"/>
        <v>0</v>
      </c>
      <c r="R172" s="49">
        <f>IF('Yearly Budget'!$G$9&gt;0,'Yearly Budget'!G174,'Yearly Budget'!F174)</f>
        <v>0</v>
      </c>
      <c r="S172" s="49">
        <f t="shared" si="97"/>
        <v>0</v>
      </c>
      <c r="T172" s="49">
        <f>'Yearly Budget'!F174</f>
        <v>0</v>
      </c>
      <c r="U172" s="49">
        <f t="shared" si="98"/>
        <v>0</v>
      </c>
      <c r="V172" s="49">
        <f>'Yearly Budget'!D174</f>
        <v>0</v>
      </c>
      <c r="W172" s="49">
        <f t="shared" si="99"/>
        <v>0</v>
      </c>
      <c r="X172" s="1"/>
      <c r="Y172" s="1"/>
      <c r="Z172" s="1"/>
      <c r="AA172" s="1"/>
      <c r="AB172" s="1"/>
      <c r="AC172" s="1"/>
      <c r="AD172" s="1"/>
      <c r="AE172" s="1"/>
      <c r="AF172" s="1"/>
    </row>
    <row r="173" spans="2:32" s="4" customFormat="1" ht="15" customHeight="1" x14ac:dyDescent="0.25">
      <c r="B173" s="23" t="str">
        <f>'Yearly Budget'!B175</f>
        <v>Travel (Staff)</v>
      </c>
      <c r="C173" s="2"/>
      <c r="D173" s="116">
        <v>0</v>
      </c>
      <c r="E173" s="116">
        <v>0</v>
      </c>
      <c r="F173" s="116">
        <v>0</v>
      </c>
      <c r="G173" s="116">
        <v>0</v>
      </c>
      <c r="H173" s="116">
        <v>0</v>
      </c>
      <c r="I173" s="116">
        <v>0</v>
      </c>
      <c r="J173" s="116">
        <v>0</v>
      </c>
      <c r="K173" s="116">
        <v>0</v>
      </c>
      <c r="L173" s="116">
        <v>0</v>
      </c>
      <c r="M173" s="116">
        <v>0</v>
      </c>
      <c r="N173" s="116">
        <v>0</v>
      </c>
      <c r="O173" s="116">
        <v>0</v>
      </c>
      <c r="P173" s="3"/>
      <c r="Q173" s="49">
        <f t="shared" si="96"/>
        <v>0</v>
      </c>
      <c r="R173" s="49">
        <f>IF('Yearly Budget'!$G$9&gt;0,'Yearly Budget'!G175,'Yearly Budget'!F175)</f>
        <v>0</v>
      </c>
      <c r="S173" s="49">
        <f t="shared" si="97"/>
        <v>0</v>
      </c>
      <c r="T173" s="49">
        <f>'Yearly Budget'!F175</f>
        <v>0</v>
      </c>
      <c r="U173" s="49">
        <f t="shared" si="98"/>
        <v>0</v>
      </c>
      <c r="V173" s="49">
        <f>'Yearly Budget'!D175</f>
        <v>0</v>
      </c>
      <c r="W173" s="49">
        <f t="shared" si="99"/>
        <v>0</v>
      </c>
      <c r="X173" s="1"/>
      <c r="Y173" s="1"/>
      <c r="Z173" s="1"/>
      <c r="AA173" s="1"/>
      <c r="AB173" s="1"/>
      <c r="AC173" s="1"/>
      <c r="AD173" s="1"/>
      <c r="AE173" s="1"/>
      <c r="AF173" s="1"/>
    </row>
    <row r="174" spans="2:32" s="4" customFormat="1" ht="15" customHeight="1" x14ac:dyDescent="0.25">
      <c r="B174" s="23" t="str">
        <f>'Yearly Budget'!B176</f>
        <v>Fundraising</v>
      </c>
      <c r="C174" s="2"/>
      <c r="D174" s="116">
        <v>0</v>
      </c>
      <c r="E174" s="116">
        <v>0</v>
      </c>
      <c r="F174" s="116">
        <v>0</v>
      </c>
      <c r="G174" s="116">
        <v>0</v>
      </c>
      <c r="H174" s="116">
        <v>0</v>
      </c>
      <c r="I174" s="116">
        <v>0</v>
      </c>
      <c r="J174" s="116">
        <v>0</v>
      </c>
      <c r="K174" s="116">
        <v>0</v>
      </c>
      <c r="L174" s="116">
        <v>0</v>
      </c>
      <c r="M174" s="116">
        <v>0</v>
      </c>
      <c r="N174" s="116">
        <v>0</v>
      </c>
      <c r="O174" s="116">
        <v>0</v>
      </c>
      <c r="P174" s="3"/>
      <c r="Q174" s="49">
        <f t="shared" si="96"/>
        <v>0</v>
      </c>
      <c r="R174" s="49">
        <f>IF('Yearly Budget'!$G$9&gt;0,'Yearly Budget'!G176,'Yearly Budget'!F176)</f>
        <v>0</v>
      </c>
      <c r="S174" s="49">
        <f t="shared" si="97"/>
        <v>0</v>
      </c>
      <c r="T174" s="49">
        <f>'Yearly Budget'!F176</f>
        <v>0</v>
      </c>
      <c r="U174" s="49">
        <f t="shared" si="98"/>
        <v>0</v>
      </c>
      <c r="V174" s="49">
        <f>'Yearly Budget'!D176</f>
        <v>0</v>
      </c>
      <c r="W174" s="49">
        <f t="shared" si="99"/>
        <v>0</v>
      </c>
      <c r="X174" s="1"/>
      <c r="Y174" s="1"/>
      <c r="Z174" s="1"/>
      <c r="AA174" s="1"/>
      <c r="AB174" s="1"/>
      <c r="AC174" s="1"/>
      <c r="AD174" s="1"/>
      <c r="AE174" s="1"/>
      <c r="AF174" s="1"/>
    </row>
    <row r="175" spans="2:32" s="4" customFormat="1" ht="15" customHeight="1" x14ac:dyDescent="0.25">
      <c r="B175" s="23" t="str">
        <f>'Yearly Budget'!B177</f>
        <v>Custom Operations #1</v>
      </c>
      <c r="C175" s="2"/>
      <c r="D175" s="116">
        <v>0</v>
      </c>
      <c r="E175" s="116">
        <v>0</v>
      </c>
      <c r="F175" s="116">
        <v>0</v>
      </c>
      <c r="G175" s="116">
        <v>0</v>
      </c>
      <c r="H175" s="116">
        <v>0</v>
      </c>
      <c r="I175" s="116">
        <v>0</v>
      </c>
      <c r="J175" s="116">
        <v>0</v>
      </c>
      <c r="K175" s="116">
        <v>0</v>
      </c>
      <c r="L175" s="116">
        <v>0</v>
      </c>
      <c r="M175" s="116">
        <v>0</v>
      </c>
      <c r="N175" s="116">
        <v>0</v>
      </c>
      <c r="O175" s="116">
        <v>0</v>
      </c>
      <c r="P175" s="3"/>
      <c r="Q175" s="49">
        <f t="shared" si="96"/>
        <v>0</v>
      </c>
      <c r="R175" s="49">
        <f>IF('Yearly Budget'!$G$9&gt;0,'Yearly Budget'!G177,'Yearly Budget'!F177)</f>
        <v>0</v>
      </c>
      <c r="S175" s="49">
        <f t="shared" si="97"/>
        <v>0</v>
      </c>
      <c r="T175" s="49">
        <f>'Yearly Budget'!F177</f>
        <v>0</v>
      </c>
      <c r="U175" s="49">
        <f t="shared" si="98"/>
        <v>0</v>
      </c>
      <c r="V175" s="49">
        <f>'Yearly Budget'!D177</f>
        <v>0</v>
      </c>
      <c r="W175" s="49">
        <f t="shared" si="99"/>
        <v>0</v>
      </c>
      <c r="X175" s="1"/>
      <c r="Y175" s="1"/>
      <c r="Z175" s="1"/>
      <c r="AA175" s="1"/>
      <c r="AB175" s="1"/>
      <c r="AC175" s="1"/>
      <c r="AD175" s="1"/>
      <c r="AE175" s="1"/>
      <c r="AF175" s="1"/>
    </row>
    <row r="176" spans="2:32" s="4" customFormat="1" ht="15" customHeight="1" x14ac:dyDescent="0.25">
      <c r="B176" s="23" t="str">
        <f>'Yearly Budget'!B178</f>
        <v>Custom Operations #2</v>
      </c>
      <c r="C176" s="2"/>
      <c r="D176" s="116">
        <v>0</v>
      </c>
      <c r="E176" s="116">
        <v>0</v>
      </c>
      <c r="F176" s="116">
        <v>0</v>
      </c>
      <c r="G176" s="116">
        <v>0</v>
      </c>
      <c r="H176" s="116">
        <v>0</v>
      </c>
      <c r="I176" s="116">
        <v>0</v>
      </c>
      <c r="J176" s="116">
        <v>0</v>
      </c>
      <c r="K176" s="116">
        <v>0</v>
      </c>
      <c r="L176" s="116">
        <v>0</v>
      </c>
      <c r="M176" s="116">
        <v>0</v>
      </c>
      <c r="N176" s="116">
        <v>0</v>
      </c>
      <c r="O176" s="116">
        <v>0</v>
      </c>
      <c r="P176" s="3"/>
      <c r="Q176" s="49">
        <f t="shared" si="96"/>
        <v>0</v>
      </c>
      <c r="R176" s="49">
        <f>IF('Yearly Budget'!$G$9&gt;0,'Yearly Budget'!G178,'Yearly Budget'!F178)</f>
        <v>0</v>
      </c>
      <c r="S176" s="49">
        <f t="shared" si="97"/>
        <v>0</v>
      </c>
      <c r="T176" s="49">
        <f>'Yearly Budget'!F178</f>
        <v>0</v>
      </c>
      <c r="U176" s="49">
        <f t="shared" si="98"/>
        <v>0</v>
      </c>
      <c r="V176" s="49">
        <f>'Yearly Budget'!D178</f>
        <v>0</v>
      </c>
      <c r="W176" s="49">
        <f t="shared" si="99"/>
        <v>0</v>
      </c>
      <c r="X176" s="1"/>
      <c r="Y176" s="1"/>
      <c r="Z176" s="1"/>
      <c r="AA176" s="1"/>
      <c r="AB176" s="1"/>
      <c r="AC176" s="1"/>
      <c r="AD176" s="1"/>
      <c r="AE176" s="1"/>
      <c r="AF176" s="1"/>
    </row>
    <row r="177" spans="2:32" s="4" customFormat="1" ht="15" customHeight="1" x14ac:dyDescent="0.25">
      <c r="B177" s="23" t="str">
        <f>'Yearly Budget'!B179</f>
        <v>Custom Operations #3</v>
      </c>
      <c r="C177" s="2"/>
      <c r="D177" s="116">
        <v>0</v>
      </c>
      <c r="E177" s="116">
        <v>0</v>
      </c>
      <c r="F177" s="116">
        <v>0</v>
      </c>
      <c r="G177" s="116">
        <v>0</v>
      </c>
      <c r="H177" s="116">
        <v>0</v>
      </c>
      <c r="I177" s="116">
        <v>0</v>
      </c>
      <c r="J177" s="116">
        <v>0</v>
      </c>
      <c r="K177" s="116">
        <v>0</v>
      </c>
      <c r="L177" s="116">
        <v>0</v>
      </c>
      <c r="M177" s="116">
        <v>0</v>
      </c>
      <c r="N177" s="116">
        <v>0</v>
      </c>
      <c r="O177" s="116">
        <v>0</v>
      </c>
      <c r="P177" s="3"/>
      <c r="Q177" s="49">
        <f t="shared" si="96"/>
        <v>0</v>
      </c>
      <c r="R177" s="49">
        <f>IF('Yearly Budget'!$G$9&gt;0,'Yearly Budget'!G179,'Yearly Budget'!F179)</f>
        <v>0</v>
      </c>
      <c r="S177" s="49">
        <f t="shared" si="97"/>
        <v>0</v>
      </c>
      <c r="T177" s="49">
        <f>'Yearly Budget'!F179</f>
        <v>0</v>
      </c>
      <c r="U177" s="49">
        <f t="shared" si="98"/>
        <v>0</v>
      </c>
      <c r="V177" s="49">
        <f>'Yearly Budget'!D179</f>
        <v>0</v>
      </c>
      <c r="W177" s="49">
        <f t="shared" si="99"/>
        <v>0</v>
      </c>
      <c r="X177" s="1"/>
      <c r="Y177" s="1"/>
      <c r="Z177" s="1"/>
      <c r="AA177" s="1"/>
      <c r="AB177" s="1"/>
      <c r="AC177" s="1"/>
      <c r="AD177" s="1"/>
      <c r="AE177" s="1"/>
      <c r="AF177" s="1"/>
    </row>
    <row r="178" spans="2:32" s="4" customFormat="1" ht="15" customHeight="1" thickBot="1" x14ac:dyDescent="0.3">
      <c r="B178" s="21" t="str">
        <f>'Yearly Budget'!B180</f>
        <v>TOTAL SCHOOL OPERATIONS</v>
      </c>
      <c r="C178" s="2"/>
      <c r="D178" s="54">
        <f t="shared" ref="D178:W178" si="100">SUM(D156:D177)</f>
        <v>0</v>
      </c>
      <c r="E178" s="54">
        <f t="shared" ref="E178:M178" si="101">SUM(E156:E177)</f>
        <v>0</v>
      </c>
      <c r="F178" s="54">
        <f t="shared" si="101"/>
        <v>0</v>
      </c>
      <c r="G178" s="54">
        <f t="shared" si="101"/>
        <v>0</v>
      </c>
      <c r="H178" s="54">
        <f t="shared" si="101"/>
        <v>0</v>
      </c>
      <c r="I178" s="54">
        <f t="shared" si="101"/>
        <v>0</v>
      </c>
      <c r="J178" s="54">
        <f t="shared" si="101"/>
        <v>0</v>
      </c>
      <c r="K178" s="54">
        <f t="shared" si="101"/>
        <v>0</v>
      </c>
      <c r="L178" s="54">
        <f t="shared" si="101"/>
        <v>0</v>
      </c>
      <c r="M178" s="54">
        <f t="shared" si="101"/>
        <v>0</v>
      </c>
      <c r="N178" s="54">
        <f t="shared" si="100"/>
        <v>0</v>
      </c>
      <c r="O178" s="54">
        <f t="shared" si="100"/>
        <v>0</v>
      </c>
      <c r="P178" s="3"/>
      <c r="Q178" s="54">
        <f t="shared" si="100"/>
        <v>0</v>
      </c>
      <c r="R178" s="54">
        <f t="shared" si="100"/>
        <v>0</v>
      </c>
      <c r="S178" s="54">
        <f t="shared" si="100"/>
        <v>0</v>
      </c>
      <c r="T178" s="54">
        <f t="shared" si="100"/>
        <v>0</v>
      </c>
      <c r="U178" s="54">
        <f t="shared" si="100"/>
        <v>0</v>
      </c>
      <c r="V178" s="54">
        <f t="shared" si="100"/>
        <v>0</v>
      </c>
      <c r="W178" s="54">
        <f t="shared" si="100"/>
        <v>0</v>
      </c>
      <c r="X178" s="1"/>
      <c r="Y178" s="1"/>
      <c r="Z178" s="1"/>
      <c r="AA178" s="1"/>
      <c r="AB178" s="1"/>
      <c r="AC178" s="1"/>
      <c r="AD178" s="1"/>
      <c r="AE178" s="1"/>
      <c r="AF178" s="1"/>
    </row>
    <row r="179" spans="2:32" s="4" customFormat="1" ht="6" customHeight="1" thickTop="1" x14ac:dyDescent="0.25">
      <c r="B179" s="42"/>
      <c r="C179" s="2"/>
      <c r="D179" s="41"/>
      <c r="E179" s="41"/>
      <c r="F179" s="41"/>
      <c r="G179" s="41"/>
      <c r="H179" s="41"/>
      <c r="I179" s="41"/>
      <c r="J179" s="41"/>
      <c r="K179" s="41"/>
      <c r="L179" s="41"/>
      <c r="M179" s="41"/>
      <c r="N179" s="41"/>
      <c r="O179" s="41"/>
      <c r="P179" s="3"/>
      <c r="Q179" s="41"/>
      <c r="R179" s="41"/>
      <c r="S179" s="41"/>
      <c r="T179" s="41"/>
      <c r="U179" s="41"/>
      <c r="V179" s="41"/>
      <c r="W179" s="41"/>
      <c r="X179" s="1"/>
      <c r="Y179" s="1"/>
      <c r="Z179" s="1"/>
      <c r="AA179" s="1"/>
      <c r="AB179" s="1"/>
      <c r="AC179" s="1"/>
      <c r="AD179" s="1"/>
      <c r="AE179" s="1"/>
      <c r="AF179" s="1"/>
    </row>
    <row r="180" spans="2:32" s="4" customFormat="1" ht="15" customHeight="1" x14ac:dyDescent="0.25">
      <c r="B180" s="21" t="str">
        <f>'Yearly Budget'!B182</f>
        <v>FACILITY OPERATION &amp; MAINTENANCE</v>
      </c>
      <c r="C180" s="2"/>
      <c r="D180" s="33"/>
      <c r="E180" s="33"/>
      <c r="F180" s="33"/>
      <c r="G180" s="33"/>
      <c r="H180" s="33"/>
      <c r="I180" s="33"/>
      <c r="J180" s="33"/>
      <c r="K180" s="33"/>
      <c r="L180" s="33"/>
      <c r="M180" s="33"/>
      <c r="N180" s="33"/>
      <c r="O180" s="33"/>
      <c r="P180" s="3"/>
      <c r="Q180" s="49"/>
      <c r="R180" s="49"/>
      <c r="S180" s="49"/>
      <c r="T180" s="49"/>
      <c r="U180" s="49"/>
      <c r="V180" s="49"/>
      <c r="W180" s="49"/>
      <c r="X180" s="1"/>
      <c r="Y180" s="1"/>
      <c r="Z180" s="1"/>
      <c r="AA180" s="1"/>
      <c r="AB180" s="1"/>
      <c r="AC180" s="1"/>
      <c r="AD180" s="1"/>
      <c r="AE180" s="1"/>
      <c r="AF180" s="1"/>
    </row>
    <row r="181" spans="2:32" s="4" customFormat="1" ht="15" customHeight="1" x14ac:dyDescent="0.25">
      <c r="B181" s="23" t="str">
        <f>'Yearly Budget'!B183</f>
        <v>Insurance</v>
      </c>
      <c r="C181" s="2"/>
      <c r="D181" s="116">
        <v>0</v>
      </c>
      <c r="E181" s="116">
        <v>0</v>
      </c>
      <c r="F181" s="116">
        <v>0</v>
      </c>
      <c r="G181" s="116">
        <v>0</v>
      </c>
      <c r="H181" s="116">
        <v>0</v>
      </c>
      <c r="I181" s="116">
        <v>0</v>
      </c>
      <c r="J181" s="116">
        <v>0</v>
      </c>
      <c r="K181" s="116">
        <v>0</v>
      </c>
      <c r="L181" s="116">
        <v>0</v>
      </c>
      <c r="M181" s="116">
        <v>0</v>
      </c>
      <c r="N181" s="116">
        <v>0</v>
      </c>
      <c r="O181" s="116">
        <v>0</v>
      </c>
      <c r="P181" s="3"/>
      <c r="Q181" s="49">
        <f t="shared" ref="Q181:Q190" si="102">SUM(D181:O181)</f>
        <v>0</v>
      </c>
      <c r="R181" s="49">
        <f>IF('Yearly Budget'!$G$9&gt;0,'Yearly Budget'!G183,'Yearly Budget'!F183)</f>
        <v>0</v>
      </c>
      <c r="S181" s="49">
        <f t="shared" ref="S181:S190" si="103">IF($R$9&gt;0,SUM(Q181-R181),0)</f>
        <v>0</v>
      </c>
      <c r="T181" s="49">
        <f>'Yearly Budget'!F183</f>
        <v>0</v>
      </c>
      <c r="U181" s="49">
        <f t="shared" ref="U181:U190" si="104">IF($T$9&gt;0,SUM(Q181-T181),0)</f>
        <v>0</v>
      </c>
      <c r="V181" s="49">
        <f>'Yearly Budget'!D183</f>
        <v>0</v>
      </c>
      <c r="W181" s="49">
        <f t="shared" ref="W181:W190" si="105">IF($V$9&gt;0,SUM(Q181-V181),0)</f>
        <v>0</v>
      </c>
      <c r="X181" s="1"/>
      <c r="Y181" s="1"/>
      <c r="Z181" s="1"/>
      <c r="AA181" s="1"/>
      <c r="AB181" s="1"/>
      <c r="AC181" s="1"/>
      <c r="AD181" s="1"/>
      <c r="AE181" s="1"/>
      <c r="AF181" s="1"/>
    </row>
    <row r="182" spans="2:32" s="4" customFormat="1" ht="15" customHeight="1" x14ac:dyDescent="0.25">
      <c r="B182" s="23" t="str">
        <f>'Yearly Budget'!B184</f>
        <v>Janitorial Services</v>
      </c>
      <c r="C182" s="2"/>
      <c r="D182" s="116">
        <v>0</v>
      </c>
      <c r="E182" s="116">
        <v>0</v>
      </c>
      <c r="F182" s="116">
        <v>0</v>
      </c>
      <c r="G182" s="116">
        <v>0</v>
      </c>
      <c r="H182" s="116">
        <v>0</v>
      </c>
      <c r="I182" s="116">
        <v>0</v>
      </c>
      <c r="J182" s="116">
        <v>0</v>
      </c>
      <c r="K182" s="116">
        <v>0</v>
      </c>
      <c r="L182" s="116">
        <v>0</v>
      </c>
      <c r="M182" s="116">
        <v>0</v>
      </c>
      <c r="N182" s="116">
        <v>0</v>
      </c>
      <c r="O182" s="116">
        <v>0</v>
      </c>
      <c r="P182" s="3"/>
      <c r="Q182" s="49">
        <f t="shared" si="102"/>
        <v>0</v>
      </c>
      <c r="R182" s="49">
        <f>IF('Yearly Budget'!$G$9&gt;0,'Yearly Budget'!G184,'Yearly Budget'!F184)</f>
        <v>0</v>
      </c>
      <c r="S182" s="49">
        <f t="shared" si="103"/>
        <v>0</v>
      </c>
      <c r="T182" s="49">
        <f>'Yearly Budget'!F184</f>
        <v>0</v>
      </c>
      <c r="U182" s="49">
        <f t="shared" si="104"/>
        <v>0</v>
      </c>
      <c r="V182" s="49">
        <f>'Yearly Budget'!D184</f>
        <v>0</v>
      </c>
      <c r="W182" s="49">
        <f t="shared" si="105"/>
        <v>0</v>
      </c>
      <c r="X182" s="1"/>
      <c r="Y182" s="1"/>
      <c r="Z182" s="1"/>
      <c r="AA182" s="1"/>
      <c r="AB182" s="1"/>
      <c r="AC182" s="1"/>
      <c r="AD182" s="1"/>
      <c r="AE182" s="1"/>
      <c r="AF182" s="1"/>
    </row>
    <row r="183" spans="2:32" s="4" customFormat="1" ht="15" customHeight="1" x14ac:dyDescent="0.25">
      <c r="B183" s="23" t="str">
        <f>'Yearly Budget'!B185</f>
        <v>Building and Land Rent / Lease</v>
      </c>
      <c r="C183" s="2"/>
      <c r="D183" s="116">
        <v>0</v>
      </c>
      <c r="E183" s="116">
        <v>0</v>
      </c>
      <c r="F183" s="116">
        <v>0</v>
      </c>
      <c r="G183" s="116">
        <v>0</v>
      </c>
      <c r="H183" s="116">
        <v>0</v>
      </c>
      <c r="I183" s="116">
        <v>0</v>
      </c>
      <c r="J183" s="116">
        <v>0</v>
      </c>
      <c r="K183" s="116">
        <v>0</v>
      </c>
      <c r="L183" s="116">
        <v>0</v>
      </c>
      <c r="M183" s="116">
        <v>0</v>
      </c>
      <c r="N183" s="116">
        <v>0</v>
      </c>
      <c r="O183" s="116">
        <v>0</v>
      </c>
      <c r="P183" s="3"/>
      <c r="Q183" s="49">
        <f t="shared" si="102"/>
        <v>0</v>
      </c>
      <c r="R183" s="49">
        <f>IF('Yearly Budget'!$G$9&gt;0,'Yearly Budget'!G185,'Yearly Budget'!F185)</f>
        <v>0</v>
      </c>
      <c r="S183" s="49">
        <f t="shared" si="103"/>
        <v>0</v>
      </c>
      <c r="T183" s="49">
        <f>'Yearly Budget'!F185</f>
        <v>0</v>
      </c>
      <c r="U183" s="49">
        <f t="shared" si="104"/>
        <v>0</v>
      </c>
      <c r="V183" s="49">
        <f>'Yearly Budget'!D185</f>
        <v>0</v>
      </c>
      <c r="W183" s="49">
        <f t="shared" si="105"/>
        <v>0</v>
      </c>
      <c r="X183" s="1"/>
      <c r="Y183" s="1"/>
      <c r="Z183" s="1"/>
      <c r="AA183" s="1"/>
      <c r="AB183" s="1"/>
      <c r="AC183" s="1"/>
      <c r="AD183" s="1"/>
      <c r="AE183" s="1"/>
      <c r="AF183" s="1"/>
    </row>
    <row r="184" spans="2:32" s="4" customFormat="1" ht="15" customHeight="1" x14ac:dyDescent="0.25">
      <c r="B184" s="23" t="str">
        <f>'Yearly Budget'!B186</f>
        <v xml:space="preserve">Repairs &amp; Maintenance </v>
      </c>
      <c r="C184" s="2"/>
      <c r="D184" s="116">
        <v>0</v>
      </c>
      <c r="E184" s="116">
        <v>0</v>
      </c>
      <c r="F184" s="116">
        <v>0</v>
      </c>
      <c r="G184" s="116">
        <v>0</v>
      </c>
      <c r="H184" s="116">
        <v>0</v>
      </c>
      <c r="I184" s="116">
        <v>0</v>
      </c>
      <c r="J184" s="116">
        <v>0</v>
      </c>
      <c r="K184" s="116">
        <v>0</v>
      </c>
      <c r="L184" s="116">
        <v>0</v>
      </c>
      <c r="M184" s="116">
        <v>0</v>
      </c>
      <c r="N184" s="116">
        <v>0</v>
      </c>
      <c r="O184" s="116">
        <v>0</v>
      </c>
      <c r="P184" s="3"/>
      <c r="Q184" s="49">
        <f t="shared" si="102"/>
        <v>0</v>
      </c>
      <c r="R184" s="49">
        <f>IF('Yearly Budget'!$G$9&gt;0,'Yearly Budget'!G186,'Yearly Budget'!F186)</f>
        <v>0</v>
      </c>
      <c r="S184" s="49">
        <f t="shared" si="103"/>
        <v>0</v>
      </c>
      <c r="T184" s="49">
        <f>'Yearly Budget'!F186</f>
        <v>0</v>
      </c>
      <c r="U184" s="49">
        <f t="shared" si="104"/>
        <v>0</v>
      </c>
      <c r="V184" s="49">
        <f>'Yearly Budget'!D186</f>
        <v>0</v>
      </c>
      <c r="W184" s="49">
        <f t="shared" si="105"/>
        <v>0</v>
      </c>
      <c r="X184" s="1"/>
      <c r="Y184" s="1"/>
      <c r="Z184" s="1"/>
      <c r="AA184" s="1"/>
      <c r="AB184" s="1"/>
      <c r="AC184" s="1"/>
      <c r="AD184" s="1"/>
      <c r="AE184" s="1"/>
      <c r="AF184" s="1"/>
    </row>
    <row r="185" spans="2:32" s="4" customFormat="1" ht="15" customHeight="1" x14ac:dyDescent="0.25">
      <c r="B185" s="23" t="str">
        <f>'Yearly Budget'!B187</f>
        <v>Equipment / Furniture</v>
      </c>
      <c r="C185" s="2"/>
      <c r="D185" s="116">
        <v>0</v>
      </c>
      <c r="E185" s="116">
        <v>0</v>
      </c>
      <c r="F185" s="116">
        <v>0</v>
      </c>
      <c r="G185" s="116">
        <v>0</v>
      </c>
      <c r="H185" s="116">
        <v>0</v>
      </c>
      <c r="I185" s="116">
        <v>0</v>
      </c>
      <c r="J185" s="116">
        <v>0</v>
      </c>
      <c r="K185" s="116">
        <v>0</v>
      </c>
      <c r="L185" s="116">
        <v>0</v>
      </c>
      <c r="M185" s="116">
        <v>0</v>
      </c>
      <c r="N185" s="116">
        <v>0</v>
      </c>
      <c r="O185" s="116">
        <v>0</v>
      </c>
      <c r="P185" s="3"/>
      <c r="Q185" s="49">
        <f t="shared" si="102"/>
        <v>0</v>
      </c>
      <c r="R185" s="49">
        <f>IF('Yearly Budget'!$G$9&gt;0,'Yearly Budget'!G187,'Yearly Budget'!F187)</f>
        <v>0</v>
      </c>
      <c r="S185" s="49">
        <f t="shared" si="103"/>
        <v>0</v>
      </c>
      <c r="T185" s="49">
        <f>'Yearly Budget'!F187</f>
        <v>0</v>
      </c>
      <c r="U185" s="49">
        <f t="shared" si="104"/>
        <v>0</v>
      </c>
      <c r="V185" s="49">
        <f>'Yearly Budget'!D187</f>
        <v>0</v>
      </c>
      <c r="W185" s="49">
        <f t="shared" si="105"/>
        <v>0</v>
      </c>
      <c r="X185" s="1"/>
      <c r="Y185" s="1"/>
      <c r="Z185" s="1"/>
      <c r="AA185" s="1"/>
      <c r="AB185" s="1"/>
      <c r="AC185" s="1"/>
      <c r="AD185" s="1"/>
      <c r="AE185" s="1"/>
      <c r="AF185" s="1"/>
    </row>
    <row r="186" spans="2:32" s="4" customFormat="1" ht="15" customHeight="1" x14ac:dyDescent="0.25">
      <c r="B186" s="23" t="str">
        <f>'Yearly Budget'!B188</f>
        <v>Security Services</v>
      </c>
      <c r="C186" s="2"/>
      <c r="D186" s="116">
        <v>0</v>
      </c>
      <c r="E186" s="116">
        <v>0</v>
      </c>
      <c r="F186" s="116">
        <v>0</v>
      </c>
      <c r="G186" s="116">
        <v>0</v>
      </c>
      <c r="H186" s="116">
        <v>0</v>
      </c>
      <c r="I186" s="116">
        <v>0</v>
      </c>
      <c r="J186" s="116">
        <v>0</v>
      </c>
      <c r="K186" s="116">
        <v>0</v>
      </c>
      <c r="L186" s="116">
        <v>0</v>
      </c>
      <c r="M186" s="116">
        <v>0</v>
      </c>
      <c r="N186" s="116">
        <v>0</v>
      </c>
      <c r="O186" s="116">
        <v>0</v>
      </c>
      <c r="P186" s="3"/>
      <c r="Q186" s="49">
        <f t="shared" si="102"/>
        <v>0</v>
      </c>
      <c r="R186" s="49">
        <f>IF('Yearly Budget'!$G$9&gt;0,'Yearly Budget'!G188,'Yearly Budget'!F188)</f>
        <v>0</v>
      </c>
      <c r="S186" s="49">
        <f t="shared" si="103"/>
        <v>0</v>
      </c>
      <c r="T186" s="49">
        <f>'Yearly Budget'!F188</f>
        <v>0</v>
      </c>
      <c r="U186" s="49">
        <f t="shared" si="104"/>
        <v>0</v>
      </c>
      <c r="V186" s="49">
        <f>'Yearly Budget'!D188</f>
        <v>0</v>
      </c>
      <c r="W186" s="49">
        <f t="shared" si="105"/>
        <v>0</v>
      </c>
      <c r="X186" s="1"/>
      <c r="Y186" s="1"/>
      <c r="Z186" s="1"/>
      <c r="AA186" s="1"/>
      <c r="AB186" s="1"/>
      <c r="AC186" s="1"/>
      <c r="AD186" s="1"/>
      <c r="AE186" s="1"/>
      <c r="AF186" s="1"/>
    </row>
    <row r="187" spans="2:32" s="4" customFormat="1" ht="15" customHeight="1" x14ac:dyDescent="0.25">
      <c r="B187" s="23" t="str">
        <f>'Yearly Budget'!B189</f>
        <v>Utilities</v>
      </c>
      <c r="C187" s="2"/>
      <c r="D187" s="116">
        <v>0</v>
      </c>
      <c r="E187" s="116">
        <v>0</v>
      </c>
      <c r="F187" s="116">
        <v>0</v>
      </c>
      <c r="G187" s="116">
        <v>0</v>
      </c>
      <c r="H187" s="116">
        <v>0</v>
      </c>
      <c r="I187" s="116">
        <v>0</v>
      </c>
      <c r="J187" s="116">
        <v>0</v>
      </c>
      <c r="K187" s="116">
        <v>0</v>
      </c>
      <c r="L187" s="116">
        <v>0</v>
      </c>
      <c r="M187" s="116">
        <v>0</v>
      </c>
      <c r="N187" s="116">
        <v>0</v>
      </c>
      <c r="O187" s="116">
        <v>0</v>
      </c>
      <c r="P187" s="3"/>
      <c r="Q187" s="49">
        <f t="shared" si="102"/>
        <v>0</v>
      </c>
      <c r="R187" s="49">
        <f>IF('Yearly Budget'!$G$9&gt;0,'Yearly Budget'!G189,'Yearly Budget'!F189)</f>
        <v>0</v>
      </c>
      <c r="S187" s="49">
        <f t="shared" si="103"/>
        <v>0</v>
      </c>
      <c r="T187" s="49">
        <f>'Yearly Budget'!F189</f>
        <v>0</v>
      </c>
      <c r="U187" s="49">
        <f t="shared" si="104"/>
        <v>0</v>
      </c>
      <c r="V187" s="49">
        <f>'Yearly Budget'!D189</f>
        <v>0</v>
      </c>
      <c r="W187" s="49">
        <f t="shared" si="105"/>
        <v>0</v>
      </c>
      <c r="X187" s="1"/>
      <c r="Y187" s="1"/>
      <c r="Z187" s="1"/>
      <c r="AA187" s="1"/>
      <c r="AB187" s="1"/>
      <c r="AC187" s="1"/>
      <c r="AD187" s="1"/>
      <c r="AE187" s="1"/>
      <c r="AF187" s="1"/>
    </row>
    <row r="188" spans="2:32" s="4" customFormat="1" ht="15" customHeight="1" x14ac:dyDescent="0.25">
      <c r="B188" s="23" t="str">
        <f>'Yearly Budget'!B190</f>
        <v>Custom Facilities Operations #1</v>
      </c>
      <c r="C188" s="2"/>
      <c r="D188" s="116">
        <v>0</v>
      </c>
      <c r="E188" s="116">
        <v>0</v>
      </c>
      <c r="F188" s="116">
        <v>0</v>
      </c>
      <c r="G188" s="116">
        <v>0</v>
      </c>
      <c r="H188" s="116">
        <v>0</v>
      </c>
      <c r="I188" s="116">
        <v>0</v>
      </c>
      <c r="J188" s="116">
        <v>0</v>
      </c>
      <c r="K188" s="116">
        <v>0</v>
      </c>
      <c r="L188" s="116">
        <v>0</v>
      </c>
      <c r="M188" s="116">
        <v>0</v>
      </c>
      <c r="N188" s="116">
        <v>0</v>
      </c>
      <c r="O188" s="116">
        <v>0</v>
      </c>
      <c r="P188" s="3"/>
      <c r="Q188" s="49">
        <f t="shared" si="102"/>
        <v>0</v>
      </c>
      <c r="R188" s="49">
        <f>IF('Yearly Budget'!$G$9&gt;0,'Yearly Budget'!G190,'Yearly Budget'!F190)</f>
        <v>0</v>
      </c>
      <c r="S188" s="49">
        <f t="shared" si="103"/>
        <v>0</v>
      </c>
      <c r="T188" s="49">
        <f>'Yearly Budget'!F190</f>
        <v>0</v>
      </c>
      <c r="U188" s="49">
        <f t="shared" si="104"/>
        <v>0</v>
      </c>
      <c r="V188" s="49">
        <f>'Yearly Budget'!D190</f>
        <v>0</v>
      </c>
      <c r="W188" s="49">
        <f t="shared" si="105"/>
        <v>0</v>
      </c>
      <c r="X188" s="1"/>
      <c r="Y188" s="1"/>
      <c r="Z188" s="1"/>
      <c r="AA188" s="1"/>
      <c r="AB188" s="1"/>
      <c r="AC188" s="1"/>
      <c r="AD188" s="1"/>
      <c r="AE188" s="1"/>
      <c r="AF188" s="1"/>
    </row>
    <row r="189" spans="2:32" s="4" customFormat="1" ht="15" customHeight="1" x14ac:dyDescent="0.25">
      <c r="B189" s="23" t="str">
        <f>'Yearly Budget'!B191</f>
        <v>Custom Facilities Operations #2</v>
      </c>
      <c r="C189" s="2"/>
      <c r="D189" s="116">
        <v>0</v>
      </c>
      <c r="E189" s="116">
        <v>0</v>
      </c>
      <c r="F189" s="116">
        <v>0</v>
      </c>
      <c r="G189" s="116">
        <v>0</v>
      </c>
      <c r="H189" s="116">
        <v>0</v>
      </c>
      <c r="I189" s="116">
        <v>0</v>
      </c>
      <c r="J189" s="116">
        <v>0</v>
      </c>
      <c r="K189" s="116">
        <v>0</v>
      </c>
      <c r="L189" s="116">
        <v>0</v>
      </c>
      <c r="M189" s="116">
        <v>0</v>
      </c>
      <c r="N189" s="116">
        <v>0</v>
      </c>
      <c r="O189" s="116">
        <v>0</v>
      </c>
      <c r="P189" s="3"/>
      <c r="Q189" s="49">
        <f t="shared" si="102"/>
        <v>0</v>
      </c>
      <c r="R189" s="49">
        <f>IF('Yearly Budget'!$G$9&gt;0,'Yearly Budget'!G191,'Yearly Budget'!F191)</f>
        <v>0</v>
      </c>
      <c r="S189" s="49">
        <f t="shared" si="103"/>
        <v>0</v>
      </c>
      <c r="T189" s="49">
        <f>'Yearly Budget'!F191</f>
        <v>0</v>
      </c>
      <c r="U189" s="49">
        <f t="shared" si="104"/>
        <v>0</v>
      </c>
      <c r="V189" s="49">
        <f>'Yearly Budget'!D191</f>
        <v>0</v>
      </c>
      <c r="W189" s="49">
        <f t="shared" si="105"/>
        <v>0</v>
      </c>
      <c r="X189" s="1"/>
      <c r="Y189" s="1"/>
      <c r="Z189" s="1"/>
      <c r="AA189" s="1"/>
      <c r="AB189" s="1"/>
      <c r="AC189" s="1"/>
      <c r="AD189" s="1"/>
      <c r="AE189" s="1"/>
      <c r="AF189" s="1"/>
    </row>
    <row r="190" spans="2:32" s="4" customFormat="1" ht="15" customHeight="1" x14ac:dyDescent="0.25">
      <c r="B190" s="23" t="str">
        <f>'Yearly Budget'!B192</f>
        <v>Custom Facilities Operations #3</v>
      </c>
      <c r="C190" s="2"/>
      <c r="D190" s="116">
        <v>0</v>
      </c>
      <c r="E190" s="116">
        <v>0</v>
      </c>
      <c r="F190" s="116">
        <v>0</v>
      </c>
      <c r="G190" s="116">
        <v>0</v>
      </c>
      <c r="H190" s="116">
        <v>0</v>
      </c>
      <c r="I190" s="116">
        <v>0</v>
      </c>
      <c r="J190" s="116">
        <v>0</v>
      </c>
      <c r="K190" s="116">
        <v>0</v>
      </c>
      <c r="L190" s="116">
        <v>0</v>
      </c>
      <c r="M190" s="116">
        <v>0</v>
      </c>
      <c r="N190" s="116">
        <v>0</v>
      </c>
      <c r="O190" s="116">
        <v>0</v>
      </c>
      <c r="P190" s="3"/>
      <c r="Q190" s="49">
        <f t="shared" si="102"/>
        <v>0</v>
      </c>
      <c r="R190" s="49">
        <f>IF('Yearly Budget'!$G$9&gt;0,'Yearly Budget'!G192,'Yearly Budget'!F192)</f>
        <v>0</v>
      </c>
      <c r="S190" s="49">
        <f t="shared" si="103"/>
        <v>0</v>
      </c>
      <c r="T190" s="49">
        <f>'Yearly Budget'!F192</f>
        <v>0</v>
      </c>
      <c r="U190" s="49">
        <f t="shared" si="104"/>
        <v>0</v>
      </c>
      <c r="V190" s="49">
        <f>'Yearly Budget'!D192</f>
        <v>0</v>
      </c>
      <c r="W190" s="49">
        <f t="shared" si="105"/>
        <v>0</v>
      </c>
      <c r="X190" s="1"/>
      <c r="Y190" s="1"/>
      <c r="Z190" s="1"/>
      <c r="AA190" s="1"/>
      <c r="AB190" s="1"/>
      <c r="AC190" s="1"/>
      <c r="AD190" s="1"/>
      <c r="AE190" s="1"/>
      <c r="AF190" s="1"/>
    </row>
    <row r="191" spans="2:32" s="4" customFormat="1" ht="15" customHeight="1" thickBot="1" x14ac:dyDescent="0.3">
      <c r="B191" s="21" t="str">
        <f>'Yearly Budget'!B193</f>
        <v>TOTAL FACILITY OPERATION &amp; MAINTENANCE</v>
      </c>
      <c r="C191" s="2"/>
      <c r="D191" s="54">
        <f t="shared" ref="D191:W191" si="106">SUM(D181:D190)</f>
        <v>0</v>
      </c>
      <c r="E191" s="54">
        <f t="shared" ref="E191:M191" si="107">SUM(E181:E190)</f>
        <v>0</v>
      </c>
      <c r="F191" s="54">
        <f t="shared" si="107"/>
        <v>0</v>
      </c>
      <c r="G191" s="54">
        <f t="shared" si="107"/>
        <v>0</v>
      </c>
      <c r="H191" s="54">
        <f t="shared" si="107"/>
        <v>0</v>
      </c>
      <c r="I191" s="54">
        <f t="shared" si="107"/>
        <v>0</v>
      </c>
      <c r="J191" s="54">
        <f t="shared" si="107"/>
        <v>0</v>
      </c>
      <c r="K191" s="54">
        <f t="shared" si="107"/>
        <v>0</v>
      </c>
      <c r="L191" s="54">
        <f t="shared" si="107"/>
        <v>0</v>
      </c>
      <c r="M191" s="54">
        <f t="shared" si="107"/>
        <v>0</v>
      </c>
      <c r="N191" s="54">
        <f t="shared" si="106"/>
        <v>0</v>
      </c>
      <c r="O191" s="54">
        <f t="shared" si="106"/>
        <v>0</v>
      </c>
      <c r="P191" s="3"/>
      <c r="Q191" s="54">
        <f t="shared" si="106"/>
        <v>0</v>
      </c>
      <c r="R191" s="54">
        <f t="shared" si="106"/>
        <v>0</v>
      </c>
      <c r="S191" s="54">
        <f t="shared" si="106"/>
        <v>0</v>
      </c>
      <c r="T191" s="54">
        <f t="shared" si="106"/>
        <v>0</v>
      </c>
      <c r="U191" s="54">
        <f t="shared" si="106"/>
        <v>0</v>
      </c>
      <c r="V191" s="54">
        <f t="shared" si="106"/>
        <v>0</v>
      </c>
      <c r="W191" s="54">
        <f t="shared" si="106"/>
        <v>0</v>
      </c>
      <c r="X191" s="1"/>
      <c r="Y191" s="1"/>
      <c r="Z191" s="1"/>
      <c r="AA191" s="1"/>
      <c r="AB191" s="1"/>
      <c r="AC191" s="1"/>
      <c r="AD191" s="1"/>
      <c r="AE191" s="1"/>
      <c r="AF191" s="1"/>
    </row>
    <row r="192" spans="2:32" s="4" customFormat="1" ht="6" customHeight="1" thickTop="1" x14ac:dyDescent="0.25">
      <c r="B192" s="21"/>
      <c r="C192" s="2"/>
      <c r="D192" s="35"/>
      <c r="E192" s="35"/>
      <c r="F192" s="35"/>
      <c r="G192" s="35"/>
      <c r="H192" s="35"/>
      <c r="I192" s="35"/>
      <c r="J192" s="35"/>
      <c r="K192" s="35"/>
      <c r="L192" s="35"/>
      <c r="M192" s="35"/>
      <c r="N192" s="35"/>
      <c r="O192" s="35"/>
      <c r="P192" s="3"/>
      <c r="Q192" s="35"/>
      <c r="R192" s="35"/>
      <c r="S192" s="35"/>
      <c r="T192" s="35"/>
      <c r="U192" s="35"/>
      <c r="V192" s="35"/>
      <c r="W192" s="35"/>
      <c r="X192" s="1"/>
      <c r="Y192" s="1"/>
      <c r="Z192" s="1"/>
      <c r="AA192" s="1"/>
      <c r="AB192" s="1"/>
      <c r="AC192" s="1"/>
      <c r="AD192" s="1"/>
      <c r="AE192" s="1"/>
      <c r="AF192" s="1"/>
    </row>
    <row r="193" spans="2:51" s="4" customFormat="1" ht="15" customHeight="1" x14ac:dyDescent="0.25">
      <c r="B193" s="21" t="str">
        <f>'Yearly Budget'!B195</f>
        <v>RESERVES / CONTIGENCY</v>
      </c>
      <c r="C193" s="2"/>
      <c r="D193" s="116">
        <v>0</v>
      </c>
      <c r="E193" s="116">
        <v>0</v>
      </c>
      <c r="F193" s="116">
        <v>0</v>
      </c>
      <c r="G193" s="116">
        <v>0</v>
      </c>
      <c r="H193" s="116">
        <v>0</v>
      </c>
      <c r="I193" s="116">
        <v>0</v>
      </c>
      <c r="J193" s="116">
        <v>0</v>
      </c>
      <c r="K193" s="116">
        <v>0</v>
      </c>
      <c r="L193" s="116">
        <v>0</v>
      </c>
      <c r="M193" s="116">
        <v>0</v>
      </c>
      <c r="N193" s="116">
        <v>0</v>
      </c>
      <c r="O193" s="116">
        <v>0</v>
      </c>
      <c r="P193" s="3"/>
      <c r="Q193" s="49">
        <f>SUM(D193:O193)</f>
        <v>0</v>
      </c>
      <c r="R193" s="49">
        <f>IF('Yearly Budget'!$G$9&gt;0,'Yearly Budget'!G195,'Yearly Budget'!F195)</f>
        <v>0</v>
      </c>
      <c r="S193" s="49">
        <f>IF($R$9&gt;0,SUM(Q193-R193),0)</f>
        <v>0</v>
      </c>
      <c r="T193" s="49">
        <f>'Yearly Budget'!F195</f>
        <v>0</v>
      </c>
      <c r="U193" s="49">
        <f>IF($T$9&gt;0,SUM(Q193-T193),0)</f>
        <v>0</v>
      </c>
      <c r="V193" s="49">
        <f>'Yearly Budget'!D195</f>
        <v>0</v>
      </c>
      <c r="W193" s="49">
        <f>IF($V$9&gt;0,SUM(Q193-V193),0)</f>
        <v>0</v>
      </c>
      <c r="X193" s="1"/>
      <c r="Y193" s="1"/>
      <c r="Z193" s="1"/>
      <c r="AA193" s="1"/>
      <c r="AB193" s="1"/>
      <c r="AC193" s="1"/>
      <c r="AD193" s="1"/>
      <c r="AE193" s="1"/>
      <c r="AF193" s="1"/>
    </row>
    <row r="194" spans="2:51" s="4" customFormat="1" ht="6" customHeight="1" x14ac:dyDescent="0.25">
      <c r="B194" s="21"/>
      <c r="C194" s="2"/>
      <c r="D194" s="43"/>
      <c r="E194" s="43"/>
      <c r="F194" s="43"/>
      <c r="G194" s="43"/>
      <c r="H194" s="43"/>
      <c r="I194" s="43"/>
      <c r="J194" s="43"/>
      <c r="K194" s="43"/>
      <c r="L194" s="43"/>
      <c r="M194" s="43"/>
      <c r="N194" s="43"/>
      <c r="O194" s="43"/>
      <c r="P194" s="3"/>
      <c r="Q194" s="43"/>
      <c r="R194" s="43"/>
      <c r="S194" s="43"/>
      <c r="T194" s="43"/>
      <c r="U194" s="43"/>
      <c r="V194" s="43"/>
      <c r="W194" s="43"/>
      <c r="X194" s="1"/>
      <c r="Y194" s="1"/>
      <c r="Z194" s="1"/>
      <c r="AA194" s="1"/>
      <c r="AB194" s="1"/>
      <c r="AC194" s="1"/>
      <c r="AD194" s="1"/>
      <c r="AE194" s="1"/>
      <c r="AF194" s="1"/>
    </row>
    <row r="195" spans="2:51" s="4" customFormat="1" ht="15" customHeight="1" x14ac:dyDescent="0.25">
      <c r="B195" s="21" t="str">
        <f>'Yearly Budget'!B197</f>
        <v>TOTAL EXPENSES</v>
      </c>
      <c r="C195" s="2"/>
      <c r="D195" s="56">
        <f>SUM(D139+D153+D178+D191+D193)</f>
        <v>0</v>
      </c>
      <c r="E195" s="56">
        <f t="shared" ref="E195:M195" si="108">SUM(E139+E153+E178+E191+E193)</f>
        <v>0</v>
      </c>
      <c r="F195" s="56">
        <f t="shared" si="108"/>
        <v>0</v>
      </c>
      <c r="G195" s="56">
        <f t="shared" si="108"/>
        <v>0</v>
      </c>
      <c r="H195" s="56">
        <f t="shared" si="108"/>
        <v>0</v>
      </c>
      <c r="I195" s="56">
        <f t="shared" si="108"/>
        <v>0</v>
      </c>
      <c r="J195" s="56">
        <f t="shared" si="108"/>
        <v>0</v>
      </c>
      <c r="K195" s="56">
        <f t="shared" si="108"/>
        <v>0</v>
      </c>
      <c r="L195" s="56">
        <f t="shared" si="108"/>
        <v>0</v>
      </c>
      <c r="M195" s="56">
        <f t="shared" si="108"/>
        <v>0</v>
      </c>
      <c r="N195" s="56">
        <f>SUM(N139+N153+N178+N191+N193)</f>
        <v>0</v>
      </c>
      <c r="O195" s="56">
        <f>SUM(O139+O153+O178+O191+O193)</f>
        <v>0</v>
      </c>
      <c r="P195" s="3"/>
      <c r="Q195" s="56">
        <f t="shared" ref="Q195:W195" si="109">SUM(Q139+Q153+Q178+Q191+Q193)</f>
        <v>0</v>
      </c>
      <c r="R195" s="56">
        <f t="shared" si="109"/>
        <v>0</v>
      </c>
      <c r="S195" s="56">
        <f t="shared" si="109"/>
        <v>0</v>
      </c>
      <c r="T195" s="56">
        <f t="shared" si="109"/>
        <v>0</v>
      </c>
      <c r="U195" s="56">
        <f t="shared" si="109"/>
        <v>0</v>
      </c>
      <c r="V195" s="56">
        <f t="shared" si="109"/>
        <v>0</v>
      </c>
      <c r="W195" s="56">
        <f t="shared" si="109"/>
        <v>0</v>
      </c>
      <c r="X195" s="1"/>
      <c r="Y195" s="1"/>
      <c r="Z195" s="1"/>
      <c r="AA195" s="1"/>
      <c r="AB195" s="1"/>
      <c r="AC195" s="1"/>
      <c r="AD195" s="1"/>
      <c r="AE195" s="1"/>
      <c r="AF195" s="1"/>
    </row>
    <row r="196" spans="2:51" s="4" customFormat="1" ht="15" customHeight="1" thickBot="1" x14ac:dyDescent="0.3">
      <c r="B196" s="21" t="str">
        <f>'Yearly Budget'!B198</f>
        <v>NET OPERATING INCOME (before Depreciation)</v>
      </c>
      <c r="C196" s="40"/>
      <c r="D196" s="54">
        <f>D89-D195</f>
        <v>0</v>
      </c>
      <c r="E196" s="54">
        <f t="shared" ref="E196:M196" si="110">E89-E195</f>
        <v>0</v>
      </c>
      <c r="F196" s="54">
        <f t="shared" si="110"/>
        <v>0</v>
      </c>
      <c r="G196" s="54">
        <f t="shared" si="110"/>
        <v>0</v>
      </c>
      <c r="H196" s="54">
        <f t="shared" si="110"/>
        <v>0</v>
      </c>
      <c r="I196" s="54">
        <f t="shared" si="110"/>
        <v>0</v>
      </c>
      <c r="J196" s="54">
        <f t="shared" si="110"/>
        <v>0</v>
      </c>
      <c r="K196" s="54">
        <f t="shared" si="110"/>
        <v>0</v>
      </c>
      <c r="L196" s="54">
        <f t="shared" si="110"/>
        <v>0</v>
      </c>
      <c r="M196" s="54">
        <f t="shared" si="110"/>
        <v>0</v>
      </c>
      <c r="N196" s="54">
        <f>N89-N195</f>
        <v>0</v>
      </c>
      <c r="O196" s="54">
        <f>O89-O195</f>
        <v>0</v>
      </c>
      <c r="P196" s="3"/>
      <c r="Q196" s="54">
        <f t="shared" ref="Q196:W196" si="111">Q89-Q195</f>
        <v>0</v>
      </c>
      <c r="R196" s="54">
        <f t="shared" si="111"/>
        <v>0</v>
      </c>
      <c r="S196" s="54">
        <f t="shared" si="111"/>
        <v>0</v>
      </c>
      <c r="T196" s="54">
        <f t="shared" si="111"/>
        <v>0</v>
      </c>
      <c r="U196" s="54">
        <f t="shared" si="111"/>
        <v>0</v>
      </c>
      <c r="V196" s="54">
        <f t="shared" si="111"/>
        <v>0</v>
      </c>
      <c r="W196" s="54">
        <f t="shared" si="111"/>
        <v>0</v>
      </c>
      <c r="X196" s="1"/>
      <c r="Y196" s="1"/>
      <c r="Z196" s="1"/>
      <c r="AA196" s="1"/>
      <c r="AB196" s="1"/>
      <c r="AC196" s="1"/>
      <c r="AD196" s="1"/>
      <c r="AE196" s="1"/>
      <c r="AF196" s="1"/>
    </row>
    <row r="197" spans="2:51" s="4" customFormat="1" ht="6" customHeight="1" thickTop="1" x14ac:dyDescent="0.25">
      <c r="B197" s="21"/>
      <c r="C197" s="2"/>
      <c r="D197" s="35"/>
      <c r="E197" s="35"/>
      <c r="F197" s="35"/>
      <c r="G197" s="35"/>
      <c r="H197" s="35"/>
      <c r="I197" s="35"/>
      <c r="J197" s="35"/>
      <c r="K197" s="35"/>
      <c r="L197" s="35"/>
      <c r="M197" s="35"/>
      <c r="N197" s="35"/>
      <c r="O197" s="35"/>
      <c r="P197" s="3"/>
      <c r="Q197" s="35"/>
      <c r="R197" s="35"/>
      <c r="S197" s="35"/>
      <c r="T197" s="35"/>
      <c r="U197" s="35"/>
      <c r="V197" s="35"/>
      <c r="W197" s="35"/>
      <c r="X197" s="1"/>
      <c r="Y197" s="1"/>
      <c r="Z197" s="1"/>
      <c r="AA197" s="1"/>
      <c r="AB197" s="1"/>
      <c r="AC197" s="1"/>
      <c r="AD197" s="1"/>
      <c r="AE197" s="1"/>
      <c r="AF197" s="1"/>
    </row>
    <row r="198" spans="2:51" s="4" customFormat="1" ht="15" customHeight="1" x14ac:dyDescent="0.25">
      <c r="B198" s="21" t="str">
        <f>'Yearly Budget'!B200</f>
        <v>DEPRECIATION &amp; AMORTIZATION</v>
      </c>
      <c r="C198" s="2"/>
      <c r="D198" s="116">
        <v>0</v>
      </c>
      <c r="E198" s="116">
        <v>0</v>
      </c>
      <c r="F198" s="116">
        <v>0</v>
      </c>
      <c r="G198" s="116">
        <v>0</v>
      </c>
      <c r="H198" s="116">
        <v>0</v>
      </c>
      <c r="I198" s="116">
        <v>0</v>
      </c>
      <c r="J198" s="116">
        <v>0</v>
      </c>
      <c r="K198" s="116">
        <v>0</v>
      </c>
      <c r="L198" s="116">
        <v>0</v>
      </c>
      <c r="M198" s="116">
        <v>0</v>
      </c>
      <c r="N198" s="116">
        <v>0</v>
      </c>
      <c r="O198" s="116">
        <v>0</v>
      </c>
      <c r="P198" s="3"/>
      <c r="Q198" s="49">
        <f>SUM(D198:O198)</f>
        <v>0</v>
      </c>
      <c r="R198" s="49">
        <f>IF('Yearly Budget'!$G$9&gt;0,'Yearly Budget'!G200,'Yearly Budget'!F200)</f>
        <v>0</v>
      </c>
      <c r="S198" s="49">
        <f>IF($R$9&gt;0,SUM(R198-Q198),0)</f>
        <v>0</v>
      </c>
      <c r="T198" s="49">
        <f>'Yearly Budget'!F200</f>
        <v>0</v>
      </c>
      <c r="U198" s="49">
        <f>IF($T$9&gt;0,SUM(T198-Q198),0)</f>
        <v>0</v>
      </c>
      <c r="V198" s="49">
        <f>'Yearly Budget'!D200</f>
        <v>0</v>
      </c>
      <c r="W198" s="49">
        <f>IF($V$9&gt;0,SUM(V198-Q198),0)</f>
        <v>0</v>
      </c>
      <c r="X198" s="1"/>
      <c r="Y198" s="1"/>
      <c r="Z198" s="1"/>
      <c r="AA198" s="1"/>
      <c r="AB198" s="1"/>
      <c r="AC198" s="1"/>
      <c r="AD198" s="1"/>
      <c r="AE198" s="1"/>
      <c r="AF198" s="1"/>
    </row>
    <row r="199" spans="2:51" s="4" customFormat="1" ht="6" customHeight="1" x14ac:dyDescent="0.25">
      <c r="B199" s="21"/>
      <c r="C199" s="2"/>
      <c r="D199" s="44"/>
      <c r="E199" s="44"/>
      <c r="F199" s="44"/>
      <c r="G199" s="44"/>
      <c r="H199" s="44"/>
      <c r="I199" s="44"/>
      <c r="J199" s="44"/>
      <c r="K199" s="44"/>
      <c r="L199" s="44"/>
      <c r="M199" s="44"/>
      <c r="N199" s="44"/>
      <c r="O199" s="44"/>
      <c r="P199" s="3"/>
      <c r="Q199" s="44"/>
      <c r="R199" s="44"/>
      <c r="S199" s="44"/>
      <c r="T199" s="44"/>
      <c r="U199" s="44"/>
      <c r="V199" s="44"/>
      <c r="W199" s="44"/>
      <c r="X199" s="1"/>
      <c r="Y199" s="1"/>
      <c r="Z199" s="1"/>
      <c r="AA199" s="1"/>
      <c r="AB199" s="1"/>
      <c r="AC199" s="1"/>
      <c r="AD199" s="1"/>
      <c r="AE199" s="1"/>
      <c r="AF199" s="1"/>
    </row>
    <row r="200" spans="2:51" s="4" customFormat="1" ht="15" customHeight="1" thickBot="1" x14ac:dyDescent="0.3">
      <c r="B200" s="21" t="str">
        <f>'Yearly Budget'!B202</f>
        <v>NET OPERATING INCOME (including Depreciation)</v>
      </c>
      <c r="C200" s="2"/>
      <c r="D200" s="57">
        <f t="shared" ref="D200:W200" si="112">D196-D198</f>
        <v>0</v>
      </c>
      <c r="E200" s="57">
        <f t="shared" ref="E200:M200" si="113">E196-E198</f>
        <v>0</v>
      </c>
      <c r="F200" s="57">
        <f t="shared" si="113"/>
        <v>0</v>
      </c>
      <c r="G200" s="57">
        <f t="shared" si="113"/>
        <v>0</v>
      </c>
      <c r="H200" s="57">
        <f t="shared" si="113"/>
        <v>0</v>
      </c>
      <c r="I200" s="57">
        <f t="shared" si="113"/>
        <v>0</v>
      </c>
      <c r="J200" s="57">
        <f t="shared" si="113"/>
        <v>0</v>
      </c>
      <c r="K200" s="57">
        <f t="shared" si="113"/>
        <v>0</v>
      </c>
      <c r="L200" s="57">
        <f t="shared" si="113"/>
        <v>0</v>
      </c>
      <c r="M200" s="57">
        <f t="shared" si="113"/>
        <v>0</v>
      </c>
      <c r="N200" s="57">
        <f t="shared" si="112"/>
        <v>0</v>
      </c>
      <c r="O200" s="57">
        <f t="shared" si="112"/>
        <v>0</v>
      </c>
      <c r="P200" s="3"/>
      <c r="Q200" s="57">
        <f t="shared" si="112"/>
        <v>0</v>
      </c>
      <c r="R200" s="57">
        <f t="shared" si="112"/>
        <v>0</v>
      </c>
      <c r="S200" s="57">
        <f t="shared" si="112"/>
        <v>0</v>
      </c>
      <c r="T200" s="57">
        <f t="shared" si="112"/>
        <v>0</v>
      </c>
      <c r="U200" s="57">
        <f t="shared" si="112"/>
        <v>0</v>
      </c>
      <c r="V200" s="57">
        <f t="shared" si="112"/>
        <v>0</v>
      </c>
      <c r="W200" s="57">
        <f t="shared" si="112"/>
        <v>0</v>
      </c>
      <c r="X200" s="1"/>
      <c r="Y200" s="1"/>
      <c r="Z200" s="1"/>
      <c r="AA200" s="1"/>
      <c r="AB200" s="1"/>
      <c r="AC200" s="1"/>
      <c r="AD200" s="1"/>
      <c r="AE200" s="1"/>
      <c r="AF200" s="1"/>
    </row>
    <row r="201" spans="2:51" s="4" customFormat="1" ht="15" customHeight="1" thickTop="1" x14ac:dyDescent="0.25">
      <c r="B201" s="21"/>
      <c r="C201" s="2"/>
      <c r="D201" s="44"/>
      <c r="E201" s="44"/>
      <c r="F201" s="44"/>
      <c r="G201" s="44"/>
      <c r="H201" s="44"/>
      <c r="I201" s="44"/>
      <c r="J201" s="44"/>
      <c r="K201" s="44"/>
      <c r="L201" s="44"/>
      <c r="M201" s="44"/>
      <c r="N201" s="44"/>
      <c r="O201" s="44"/>
      <c r="P201" s="3"/>
      <c r="Q201" s="44"/>
      <c r="R201" s="44"/>
      <c r="S201" s="44"/>
      <c r="T201" s="44"/>
      <c r="U201" s="44"/>
      <c r="V201" s="44"/>
      <c r="W201" s="44"/>
      <c r="X201" s="1"/>
      <c r="Y201" s="1"/>
      <c r="Z201" s="1"/>
      <c r="AA201" s="1"/>
      <c r="AB201" s="1"/>
      <c r="AC201" s="1"/>
      <c r="AD201" s="1"/>
      <c r="AE201" s="1"/>
      <c r="AF201" s="1"/>
    </row>
    <row r="202" spans="2:51" ht="15" customHeight="1" x14ac:dyDescent="0.25">
      <c r="AG202" s="1"/>
      <c r="AH202" s="1"/>
      <c r="AI202" s="1"/>
      <c r="AJ202" s="1"/>
      <c r="AK202" s="1"/>
      <c r="AL202" s="1"/>
      <c r="AM202" s="1"/>
      <c r="AN202" s="1"/>
      <c r="AO202" s="1"/>
      <c r="AP202" s="1"/>
      <c r="AQ202" s="1"/>
      <c r="AR202" s="1"/>
      <c r="AS202" s="1"/>
      <c r="AT202" s="1"/>
      <c r="AU202" s="1"/>
      <c r="AV202" s="1"/>
      <c r="AW202" s="1"/>
      <c r="AX202" s="1"/>
      <c r="AY202" s="1"/>
    </row>
  </sheetData>
  <sheetProtection algorithmName="SHA-512" hashValue="MZtSOT0GYtN9chz0Kkk6xNk+prdBFiPXerve7Sr1HObj08BvGqNU5H9BQDsDIRyqpbWChFLQHOBHl9sEGqtJpQ==" saltValue="eu1u3WHdnkHlamFmx+1+tw==" spinCount="100000" sheet="1" objects="1" scenarios="1" formatColumns="0" formatRows="0"/>
  <mergeCells count="7">
    <mergeCell ref="B5:P5"/>
    <mergeCell ref="Q5:W5"/>
    <mergeCell ref="B6:P6"/>
    <mergeCell ref="Q6:W6"/>
    <mergeCell ref="B14:B16"/>
    <mergeCell ref="D15:O15"/>
    <mergeCell ref="Q15:W15"/>
  </mergeCells>
  <printOptions horizontalCentered="1"/>
  <pageMargins left="0.5" right="0.25" top="0.5" bottom="0.5" header="0.5" footer="0.5"/>
  <pageSetup scale="45" orientation="landscape" r:id="rId1"/>
  <headerFooter alignWithMargins="0"/>
  <rowBreaks count="2" manualBreakCount="2">
    <brk id="90" min="1" max="22" man="1"/>
    <brk id="154" min="1" max="22" man="1"/>
  </rowBreaks>
  <colBreaks count="1" manualBreakCount="1">
    <brk id="16" min="3" max="200" man="1"/>
  </colBreaks>
  <ignoredErrors>
    <ignoredError sqref="S9:U11" formula="1"/>
  </ignoredError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B21"/>
  <sheetViews>
    <sheetView view="pageBreakPreview" zoomScaleNormal="100" zoomScaleSheetLayoutView="100" workbookViewId="0">
      <selection activeCell="J25" sqref="J25"/>
    </sheetView>
  </sheetViews>
  <sheetFormatPr defaultRowHeight="15" x14ac:dyDescent="0.25"/>
  <cols>
    <col min="2" max="2" width="29.85546875" bestFit="1" customWidth="1"/>
  </cols>
  <sheetData>
    <row r="2" spans="2:2" x14ac:dyDescent="0.25">
      <c r="B2" t="str">
        <f>'Yearly Budget'!B94</f>
        <v>Executive Management</v>
      </c>
    </row>
    <row r="3" spans="2:2" x14ac:dyDescent="0.25">
      <c r="B3" t="str">
        <f>'Yearly Budget'!B95</f>
        <v>Instructional Management</v>
      </c>
    </row>
    <row r="4" spans="2:2" x14ac:dyDescent="0.25">
      <c r="B4" t="str">
        <f>'Yearly Budget'!B96</f>
        <v>Deans, Directors &amp; Coordinators</v>
      </c>
    </row>
    <row r="5" spans="2:2" x14ac:dyDescent="0.25">
      <c r="B5" t="str">
        <f>'Yearly Budget'!B97</f>
        <v>CFO / Director of Finance</v>
      </c>
    </row>
    <row r="6" spans="2:2" x14ac:dyDescent="0.25">
      <c r="B6" t="str">
        <f>'Yearly Budget'!B98</f>
        <v>Operation / Business Manager</v>
      </c>
    </row>
    <row r="7" spans="2:2" x14ac:dyDescent="0.25">
      <c r="B7" t="str">
        <f>'Yearly Budget'!B99</f>
        <v>Administrative Staff</v>
      </c>
    </row>
    <row r="8" spans="2:2" x14ac:dyDescent="0.25">
      <c r="B8" t="str">
        <f>'Yearly Budget'!B100</f>
        <v>Other - Administrative</v>
      </c>
    </row>
    <row r="9" spans="2:2" x14ac:dyDescent="0.25">
      <c r="B9" t="str">
        <f>'Yearly Budget'!B104</f>
        <v>Teachers - Regular</v>
      </c>
    </row>
    <row r="10" spans="2:2" x14ac:dyDescent="0.25">
      <c r="B10" t="str">
        <f>'Yearly Budget'!B105</f>
        <v>Teachers - SPED</v>
      </c>
    </row>
    <row r="11" spans="2:2" x14ac:dyDescent="0.25">
      <c r="B11" t="str">
        <f>'Yearly Budget'!B106</f>
        <v>Substitute Teachers</v>
      </c>
    </row>
    <row r="12" spans="2:2" x14ac:dyDescent="0.25">
      <c r="B12" t="str">
        <f>'Yearly Budget'!B107</f>
        <v>Teaching Assistants</v>
      </c>
    </row>
    <row r="13" spans="2:2" x14ac:dyDescent="0.25">
      <c r="B13" t="str">
        <f>'Yearly Budget'!B108</f>
        <v>Specialty Teachers</v>
      </c>
    </row>
    <row r="14" spans="2:2" x14ac:dyDescent="0.25">
      <c r="B14" t="str">
        <f>'Yearly Budget'!B109</f>
        <v>Aides</v>
      </c>
    </row>
    <row r="15" spans="2:2" x14ac:dyDescent="0.25">
      <c r="B15" t="str">
        <f>'Yearly Budget'!B110</f>
        <v>Therapists &amp; Counselors</v>
      </c>
    </row>
    <row r="16" spans="2:2" x14ac:dyDescent="0.25">
      <c r="B16" t="str">
        <f>'Yearly Budget'!B111</f>
        <v xml:space="preserve">Other - Instructional </v>
      </c>
    </row>
    <row r="17" spans="2:2" x14ac:dyDescent="0.25">
      <c r="B17" t="str">
        <f>'Yearly Budget'!B115</f>
        <v>Nurse</v>
      </c>
    </row>
    <row r="18" spans="2:2" x14ac:dyDescent="0.25">
      <c r="B18" t="str">
        <f>'Yearly Budget'!B116</f>
        <v>Librarian</v>
      </c>
    </row>
    <row r="19" spans="2:2" x14ac:dyDescent="0.25">
      <c r="B19" t="str">
        <f>'Yearly Budget'!B117</f>
        <v>Custodian</v>
      </c>
    </row>
    <row r="20" spans="2:2" x14ac:dyDescent="0.25">
      <c r="B20" t="str">
        <f>'Yearly Budget'!B118</f>
        <v>Security</v>
      </c>
    </row>
    <row r="21" spans="2:2" x14ac:dyDescent="0.25">
      <c r="B21" t="str">
        <f>'Yearly Budget'!B119</f>
        <v xml:space="preserve">Other - Non-Instructional </v>
      </c>
    </row>
  </sheetData>
  <sheetProtection password="CE28"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68"/>
  <sheetViews>
    <sheetView showRowColHeaders="0" view="pageBreakPreview" zoomScaleNormal="100" zoomScaleSheetLayoutView="100" workbookViewId="0">
      <pane xSplit="1" ySplit="12" topLeftCell="B19" activePane="bottomRight" state="frozen"/>
      <selection pane="topRight" activeCell="B1" sqref="B1"/>
      <selection pane="bottomLeft" activeCell="A13" sqref="A13"/>
      <selection pane="bottomRight" activeCell="M23" sqref="M23"/>
    </sheetView>
  </sheetViews>
  <sheetFormatPr defaultColWidth="9.140625" defaultRowHeight="18.75" x14ac:dyDescent="0.3"/>
  <cols>
    <col min="1" max="1" width="20.7109375" style="103" customWidth="1"/>
    <col min="2" max="2" width="2" style="135" bestFit="1" customWidth="1"/>
    <col min="3" max="3" width="2" style="105" customWidth="1"/>
    <col min="4" max="4" width="112.7109375" style="105" customWidth="1"/>
    <col min="5" max="5" width="2.7109375" style="105" customWidth="1"/>
    <col min="6" max="16384" width="9.140625" style="105"/>
  </cols>
  <sheetData>
    <row r="1" spans="2:5" ht="9.75" customHeight="1" x14ac:dyDescent="0.3">
      <c r="B1" s="124"/>
      <c r="C1" s="104"/>
      <c r="D1" s="125"/>
      <c r="E1" s="103"/>
    </row>
    <row r="2" spans="2:5" ht="7.5" customHeight="1" x14ac:dyDescent="0.3">
      <c r="B2" s="124"/>
      <c r="C2" s="104"/>
      <c r="D2" s="104"/>
      <c r="E2" s="103"/>
    </row>
    <row r="3" spans="2:5" ht="61.5" customHeight="1" x14ac:dyDescent="0.2">
      <c r="B3" s="394" t="s">
        <v>230</v>
      </c>
      <c r="C3" s="394"/>
      <c r="D3" s="394"/>
      <c r="E3" s="103"/>
    </row>
    <row r="4" spans="2:5" ht="15" customHeight="1" x14ac:dyDescent="0.3">
      <c r="B4" s="124"/>
      <c r="C4" s="104"/>
      <c r="D4" s="104"/>
      <c r="E4" s="103"/>
    </row>
    <row r="5" spans="2:5" x14ac:dyDescent="0.2">
      <c r="B5" s="395" t="s">
        <v>233</v>
      </c>
      <c r="C5" s="395"/>
      <c r="D5" s="395"/>
      <c r="E5" s="103"/>
    </row>
    <row r="6" spans="2:5" ht="15.95" customHeight="1" x14ac:dyDescent="0.2">
      <c r="B6" s="126"/>
      <c r="C6" s="127" t="s">
        <v>226</v>
      </c>
      <c r="D6" s="128" t="s">
        <v>358</v>
      </c>
      <c r="E6" s="103"/>
    </row>
    <row r="7" spans="2:5" ht="15.95" customHeight="1" x14ac:dyDescent="0.2">
      <c r="B7" s="129"/>
      <c r="C7" s="127" t="s">
        <v>226</v>
      </c>
      <c r="D7" s="128" t="s">
        <v>227</v>
      </c>
      <c r="E7" s="103"/>
    </row>
    <row r="8" spans="2:5" ht="15.95" customHeight="1" x14ac:dyDescent="0.2">
      <c r="B8" s="129"/>
      <c r="C8" s="127" t="s">
        <v>226</v>
      </c>
      <c r="D8" s="128" t="s">
        <v>232</v>
      </c>
      <c r="E8" s="103"/>
    </row>
    <row r="9" spans="2:5" ht="15.95" customHeight="1" x14ac:dyDescent="0.2">
      <c r="B9" s="129"/>
      <c r="C9" s="127" t="s">
        <v>226</v>
      </c>
      <c r="D9" s="128" t="s">
        <v>228</v>
      </c>
      <c r="E9" s="103"/>
    </row>
    <row r="10" spans="2:5" ht="32.25" customHeight="1" x14ac:dyDescent="0.2">
      <c r="B10" s="129"/>
      <c r="C10" s="127" t="s">
        <v>226</v>
      </c>
      <c r="D10" s="128" t="s">
        <v>357</v>
      </c>
      <c r="E10" s="103"/>
    </row>
    <row r="11" spans="2:5" ht="15.95" customHeight="1" x14ac:dyDescent="0.2">
      <c r="B11" s="129"/>
      <c r="C11" s="127" t="s">
        <v>226</v>
      </c>
      <c r="D11" s="128" t="s">
        <v>249</v>
      </c>
      <c r="E11" s="103"/>
    </row>
    <row r="12" spans="2:5" ht="7.5" customHeight="1" x14ac:dyDescent="0.2">
      <c r="B12" s="129"/>
      <c r="C12" s="130"/>
      <c r="D12" s="127"/>
      <c r="E12" s="103"/>
    </row>
    <row r="13" spans="2:5" x14ac:dyDescent="0.2">
      <c r="B13" s="393" t="s">
        <v>229</v>
      </c>
      <c r="C13" s="393"/>
      <c r="D13" s="393"/>
      <c r="E13" s="103"/>
    </row>
    <row r="14" spans="2:5" ht="15.75" customHeight="1" x14ac:dyDescent="0.2">
      <c r="B14" s="131"/>
      <c r="C14" s="127" t="s">
        <v>226</v>
      </c>
      <c r="D14" s="128" t="s">
        <v>234</v>
      </c>
      <c r="E14" s="103"/>
    </row>
    <row r="15" spans="2:5" ht="15.75" customHeight="1" x14ac:dyDescent="0.2">
      <c r="B15" s="131"/>
      <c r="C15" s="127" t="s">
        <v>226</v>
      </c>
      <c r="D15" s="128" t="s">
        <v>340</v>
      </c>
      <c r="E15" s="103"/>
    </row>
    <row r="16" spans="2:5" ht="7.5" customHeight="1" x14ac:dyDescent="0.2">
      <c r="B16" s="131"/>
      <c r="C16" s="128"/>
      <c r="D16" s="128"/>
      <c r="E16" s="103"/>
    </row>
    <row r="17" spans="2:5" x14ac:dyDescent="0.2">
      <c r="B17" s="393" t="s">
        <v>231</v>
      </c>
      <c r="C17" s="393"/>
      <c r="D17" s="393"/>
      <c r="E17" s="103"/>
    </row>
    <row r="18" spans="2:5" ht="31.5" customHeight="1" x14ac:dyDescent="0.2">
      <c r="B18" s="131"/>
      <c r="C18" s="127" t="s">
        <v>226</v>
      </c>
      <c r="D18" s="128" t="s">
        <v>235</v>
      </c>
      <c r="E18" s="103"/>
    </row>
    <row r="19" spans="2:5" ht="15.95" customHeight="1" x14ac:dyDescent="0.2">
      <c r="B19" s="131"/>
      <c r="C19" s="127" t="s">
        <v>226</v>
      </c>
      <c r="D19" s="128" t="s">
        <v>241</v>
      </c>
      <c r="E19" s="103"/>
    </row>
    <row r="20" spans="2:5" ht="15.95" customHeight="1" x14ac:dyDescent="0.2">
      <c r="B20" s="131"/>
      <c r="C20" s="127" t="s">
        <v>226</v>
      </c>
      <c r="D20" s="128" t="s">
        <v>239</v>
      </c>
      <c r="E20" s="103"/>
    </row>
    <row r="21" spans="2:5" ht="7.5" customHeight="1" x14ac:dyDescent="0.2">
      <c r="B21" s="131"/>
      <c r="C21" s="128"/>
      <c r="D21" s="128"/>
      <c r="E21" s="103"/>
    </row>
    <row r="22" spans="2:5" x14ac:dyDescent="0.2">
      <c r="B22" s="393" t="s">
        <v>330</v>
      </c>
      <c r="C22" s="393"/>
      <c r="D22" s="393"/>
      <c r="E22" s="103"/>
    </row>
    <row r="23" spans="2:5" ht="140.25" customHeight="1" x14ac:dyDescent="0.2">
      <c r="B23" s="131"/>
      <c r="C23" s="127" t="s">
        <v>226</v>
      </c>
      <c r="D23" s="128" t="s">
        <v>299</v>
      </c>
      <c r="E23" s="103"/>
    </row>
    <row r="24" spans="2:5" ht="60" x14ac:dyDescent="0.2">
      <c r="B24" s="131"/>
      <c r="C24" s="127" t="s">
        <v>226</v>
      </c>
      <c r="D24" s="128" t="s">
        <v>298</v>
      </c>
      <c r="E24" s="103"/>
    </row>
    <row r="25" spans="2:5" ht="30" x14ac:dyDescent="0.2">
      <c r="B25" s="131"/>
      <c r="C25" s="127" t="s">
        <v>226</v>
      </c>
      <c r="D25" s="128" t="s">
        <v>295</v>
      </c>
      <c r="E25" s="103"/>
    </row>
    <row r="26" spans="2:5" ht="7.5" customHeight="1" x14ac:dyDescent="0.2">
      <c r="B26" s="131"/>
      <c r="C26" s="127"/>
      <c r="D26" s="128"/>
      <c r="E26" s="103"/>
    </row>
    <row r="27" spans="2:5" x14ac:dyDescent="0.2">
      <c r="B27" s="393" t="s">
        <v>331</v>
      </c>
      <c r="C27" s="393"/>
      <c r="D27" s="393"/>
      <c r="E27" s="103"/>
    </row>
    <row r="28" spans="2:5" x14ac:dyDescent="0.2">
      <c r="B28" s="131"/>
      <c r="C28" s="127" t="s">
        <v>226</v>
      </c>
      <c r="D28" s="128" t="s">
        <v>341</v>
      </c>
      <c r="E28" s="103"/>
    </row>
    <row r="29" spans="2:5" ht="45" x14ac:dyDescent="0.2">
      <c r="B29" s="131"/>
      <c r="C29" s="127" t="s">
        <v>226</v>
      </c>
      <c r="D29" s="128" t="s">
        <v>343</v>
      </c>
      <c r="E29" s="103"/>
    </row>
    <row r="30" spans="2:5" ht="30" x14ac:dyDescent="0.2">
      <c r="B30" s="131"/>
      <c r="C30" s="127" t="s">
        <v>226</v>
      </c>
      <c r="D30" s="128" t="s">
        <v>295</v>
      </c>
      <c r="E30" s="103"/>
    </row>
    <row r="31" spans="2:5" ht="7.5" customHeight="1" x14ac:dyDescent="0.2">
      <c r="B31" s="131"/>
      <c r="C31" s="128"/>
      <c r="D31" s="128"/>
      <c r="E31" s="103"/>
    </row>
    <row r="32" spans="2:5" x14ac:dyDescent="0.2">
      <c r="B32" s="393" t="s">
        <v>332</v>
      </c>
      <c r="C32" s="393"/>
      <c r="D32" s="393"/>
      <c r="E32" s="103"/>
    </row>
    <row r="33" spans="2:5" x14ac:dyDescent="0.2">
      <c r="B33" s="131"/>
      <c r="C33" s="127" t="s">
        <v>226</v>
      </c>
      <c r="D33" s="128" t="s">
        <v>236</v>
      </c>
      <c r="E33" s="103"/>
    </row>
    <row r="34" spans="2:5" ht="60" x14ac:dyDescent="0.2">
      <c r="B34" s="131"/>
      <c r="C34" s="127" t="s">
        <v>226</v>
      </c>
      <c r="D34" s="128" t="s">
        <v>342</v>
      </c>
      <c r="E34" s="103"/>
    </row>
    <row r="35" spans="2:5" x14ac:dyDescent="0.2">
      <c r="B35" s="131"/>
      <c r="C35" s="127" t="s">
        <v>226</v>
      </c>
      <c r="D35" s="128" t="s">
        <v>237</v>
      </c>
      <c r="E35" s="103"/>
    </row>
    <row r="36" spans="2:5" x14ac:dyDescent="0.2">
      <c r="B36" s="131"/>
      <c r="C36" s="127" t="s">
        <v>226</v>
      </c>
      <c r="D36" s="128" t="s">
        <v>238</v>
      </c>
      <c r="E36" s="103"/>
    </row>
    <row r="37" spans="2:5" ht="45" x14ac:dyDescent="0.2">
      <c r="B37" s="131"/>
      <c r="C37" s="127" t="s">
        <v>226</v>
      </c>
      <c r="D37" s="137" t="s">
        <v>240</v>
      </c>
      <c r="E37" s="103"/>
    </row>
    <row r="38" spans="2:5" ht="7.5" customHeight="1" x14ac:dyDescent="0.3">
      <c r="B38" s="132"/>
      <c r="C38" s="133"/>
      <c r="D38" s="128"/>
      <c r="E38" s="103"/>
    </row>
    <row r="39" spans="2:5" x14ac:dyDescent="0.2">
      <c r="B39" s="393" t="s">
        <v>333</v>
      </c>
      <c r="C39" s="393"/>
      <c r="D39" s="393"/>
      <c r="E39" s="103"/>
    </row>
    <row r="40" spans="2:5" x14ac:dyDescent="0.2">
      <c r="B40" s="131"/>
      <c r="C40" s="127" t="s">
        <v>226</v>
      </c>
      <c r="D40" s="128" t="s">
        <v>236</v>
      </c>
      <c r="E40" s="103"/>
    </row>
    <row r="41" spans="2:5" ht="60" x14ac:dyDescent="0.2">
      <c r="B41" s="131"/>
      <c r="C41" s="127" t="s">
        <v>226</v>
      </c>
      <c r="D41" s="128" t="s">
        <v>344</v>
      </c>
      <c r="E41" s="103"/>
    </row>
    <row r="42" spans="2:5" x14ac:dyDescent="0.2">
      <c r="B42" s="131"/>
      <c r="C42" s="127" t="s">
        <v>226</v>
      </c>
      <c r="D42" s="128" t="s">
        <v>334</v>
      </c>
      <c r="E42" s="103"/>
    </row>
    <row r="43" spans="2:5" x14ac:dyDescent="0.2">
      <c r="B43" s="131"/>
      <c r="C43" s="127" t="s">
        <v>226</v>
      </c>
      <c r="D43" s="128" t="s">
        <v>335</v>
      </c>
      <c r="E43" s="103"/>
    </row>
    <row r="44" spans="2:5" ht="30" x14ac:dyDescent="0.2">
      <c r="B44" s="131"/>
      <c r="C44" s="127" t="s">
        <v>226</v>
      </c>
      <c r="D44" s="128" t="s">
        <v>336</v>
      </c>
      <c r="E44" s="103"/>
    </row>
    <row r="45" spans="2:5" ht="7.5" customHeight="1" x14ac:dyDescent="0.3">
      <c r="B45" s="132"/>
      <c r="C45" s="133"/>
      <c r="D45" s="128"/>
      <c r="E45" s="103"/>
    </row>
    <row r="46" spans="2:5" x14ac:dyDescent="0.2">
      <c r="B46" s="393" t="s">
        <v>338</v>
      </c>
      <c r="C46" s="393"/>
      <c r="D46" s="393"/>
      <c r="E46" s="103"/>
    </row>
    <row r="47" spans="2:5" x14ac:dyDescent="0.2">
      <c r="B47" s="136"/>
      <c r="C47" s="127" t="s">
        <v>226</v>
      </c>
      <c r="D47" s="128" t="s">
        <v>354</v>
      </c>
      <c r="E47" s="103"/>
    </row>
    <row r="48" spans="2:5" ht="30" x14ac:dyDescent="0.2">
      <c r="B48" s="131"/>
      <c r="C48" s="127" t="s">
        <v>226</v>
      </c>
      <c r="D48" s="128" t="s">
        <v>345</v>
      </c>
      <c r="E48" s="103"/>
    </row>
    <row r="49" spans="2:5" ht="15.95" customHeight="1" x14ac:dyDescent="0.2">
      <c r="B49" s="131"/>
      <c r="C49" s="127" t="s">
        <v>226</v>
      </c>
      <c r="D49" s="128" t="s">
        <v>242</v>
      </c>
      <c r="E49" s="103"/>
    </row>
    <row r="50" spans="2:5" ht="30" x14ac:dyDescent="0.2">
      <c r="B50" s="131"/>
      <c r="C50" s="127" t="s">
        <v>226</v>
      </c>
      <c r="D50" s="128" t="s">
        <v>346</v>
      </c>
      <c r="E50" s="103"/>
    </row>
    <row r="51" spans="2:5" ht="45" x14ac:dyDescent="0.2">
      <c r="B51" s="131"/>
      <c r="C51" s="127" t="s">
        <v>226</v>
      </c>
      <c r="D51" s="128" t="s">
        <v>243</v>
      </c>
    </row>
    <row r="52" spans="2:5" ht="7.5" customHeight="1" x14ac:dyDescent="0.2">
      <c r="B52" s="131"/>
      <c r="C52" s="127"/>
      <c r="D52" s="128"/>
    </row>
    <row r="53" spans="2:5" x14ac:dyDescent="0.2">
      <c r="B53" s="393" t="s">
        <v>337</v>
      </c>
      <c r="C53" s="393"/>
      <c r="D53" s="393"/>
    </row>
    <row r="54" spans="2:5" x14ac:dyDescent="0.2">
      <c r="B54" s="131"/>
      <c r="C54" s="127" t="s">
        <v>226</v>
      </c>
      <c r="D54" s="128" t="s">
        <v>355</v>
      </c>
    </row>
    <row r="55" spans="2:5" ht="30" x14ac:dyDescent="0.2">
      <c r="B55" s="131"/>
      <c r="C55" s="127" t="s">
        <v>226</v>
      </c>
      <c r="D55" s="128" t="s">
        <v>347</v>
      </c>
    </row>
    <row r="56" spans="2:5" x14ac:dyDescent="0.2">
      <c r="B56" s="131"/>
      <c r="C56" s="127" t="s">
        <v>226</v>
      </c>
      <c r="D56" s="128" t="s">
        <v>348</v>
      </c>
    </row>
    <row r="57" spans="2:5" ht="7.5" customHeight="1" x14ac:dyDescent="0.3">
      <c r="B57" s="132"/>
      <c r="C57" s="133"/>
      <c r="D57" s="128"/>
    </row>
    <row r="58" spans="2:5" x14ac:dyDescent="0.2">
      <c r="B58" s="393" t="s">
        <v>349</v>
      </c>
      <c r="C58" s="393"/>
      <c r="D58" s="393"/>
    </row>
    <row r="59" spans="2:5" ht="15.75" customHeight="1" x14ac:dyDescent="0.2">
      <c r="B59" s="136"/>
      <c r="C59" s="127" t="s">
        <v>226</v>
      </c>
      <c r="D59" s="128" t="s">
        <v>339</v>
      </c>
    </row>
    <row r="60" spans="2:5" ht="15.95" customHeight="1" x14ac:dyDescent="0.2">
      <c r="B60" s="131"/>
      <c r="C60" s="127" t="s">
        <v>226</v>
      </c>
      <c r="D60" s="128" t="s">
        <v>350</v>
      </c>
    </row>
    <row r="61" spans="2:5" ht="30" x14ac:dyDescent="0.2">
      <c r="B61" s="131"/>
      <c r="C61" s="127" t="s">
        <v>226</v>
      </c>
      <c r="D61" s="128" t="s">
        <v>248</v>
      </c>
    </row>
    <row r="62" spans="2:5" ht="7.5" customHeight="1" x14ac:dyDescent="0.3">
      <c r="B62" s="124"/>
      <c r="C62" s="104"/>
      <c r="D62" s="134"/>
    </row>
    <row r="63" spans="2:5" x14ac:dyDescent="0.2">
      <c r="B63" s="393" t="s">
        <v>351</v>
      </c>
      <c r="C63" s="393"/>
      <c r="D63" s="393"/>
    </row>
    <row r="64" spans="2:5" ht="60" x14ac:dyDescent="0.2">
      <c r="B64" s="131"/>
      <c r="C64" s="127" t="s">
        <v>226</v>
      </c>
      <c r="D64" s="128" t="s">
        <v>353</v>
      </c>
    </row>
    <row r="65" spans="2:4" ht="7.5" customHeight="1" x14ac:dyDescent="0.3">
      <c r="B65" s="362"/>
      <c r="C65" s="103"/>
      <c r="D65" s="103"/>
    </row>
    <row r="66" spans="2:4" x14ac:dyDescent="0.2">
      <c r="B66" s="396" t="s">
        <v>352</v>
      </c>
      <c r="C66" s="396"/>
      <c r="D66" s="396"/>
    </row>
    <row r="67" spans="2:4" ht="60" x14ac:dyDescent="0.2">
      <c r="B67" s="131"/>
      <c r="C67" s="127" t="s">
        <v>226</v>
      </c>
      <c r="D67" s="128" t="s">
        <v>356</v>
      </c>
    </row>
    <row r="68" spans="2:4" x14ac:dyDescent="0.3">
      <c r="B68" s="362"/>
      <c r="C68" s="103"/>
      <c r="D68" s="103"/>
    </row>
  </sheetData>
  <mergeCells count="13">
    <mergeCell ref="B3:D3"/>
    <mergeCell ref="B13:D13"/>
    <mergeCell ref="B17:D17"/>
    <mergeCell ref="B32:D32"/>
    <mergeCell ref="B22:D22"/>
    <mergeCell ref="B27:D27"/>
    <mergeCell ref="B66:D66"/>
    <mergeCell ref="B63:D63"/>
    <mergeCell ref="B46:D46"/>
    <mergeCell ref="B58:D58"/>
    <mergeCell ref="B5:D5"/>
    <mergeCell ref="B39:D39"/>
    <mergeCell ref="B53:D53"/>
  </mergeCells>
  <hyperlinks>
    <hyperlink ref="B13" location="'School Info'!A1" display="School Info Tab"/>
    <hyperlink ref="B17" location="Enrollment!A1" display="Enrollment Tab"/>
    <hyperlink ref="B46" location="Assumption!A1" display="Assumptions Tab"/>
    <hyperlink ref="B58" location="'5 YR Budget'!A1" display="5 YR Budget Tab"/>
    <hyperlink ref="B32" location="Personnel!A1" display="Personnel Tab"/>
    <hyperlink ref="B17:D17" location="'Balance Sheet'!A1" display="Balance Sheet Tab"/>
    <hyperlink ref="B46:D46" location="'Budget 2015-16'!A1" display="Budget 2015-16"/>
    <hyperlink ref="B58:D58" location="'Quarterly Report'!A1" display="Quarterly Report"/>
    <hyperlink ref="B22" location="Personnel!A1" display="Personnel Tab"/>
    <hyperlink ref="B22:D22" location="'Enrollment 2015-16'!A1" display="Enrollment 2015-16"/>
    <hyperlink ref="B27" location="Enrollment!A1" display="Enrollment Tab"/>
    <hyperlink ref="B39" location="Personnel!A1" display="Personnel Tab"/>
    <hyperlink ref="B53" location="Assumption!A1" display="Assumptions Tab"/>
    <hyperlink ref="B53:D53" location="'5 YR Budget'!A1" display="5 YR Budget"/>
    <hyperlink ref="B63" location="'Cash Flow'!A1" display="Cash Flow Tab"/>
    <hyperlink ref="B66" location="'Cash Flow'!A1" display="Cash Flow Tab"/>
    <hyperlink ref="B13:D13" location="'School Info'!A1" display="School Info Tab"/>
    <hyperlink ref="B27:D27" location="'5 YR Enrollment'!A1" display="5 YR Enrollment"/>
    <hyperlink ref="B32:D32" location="'Personnel 2015-16'!A1" display="Personnel 2015-16"/>
    <hyperlink ref="B39:D39" location="'5 YR Personnel'!A1" display="5 YR Personnel"/>
    <hyperlink ref="B63:D63" location="'Cash Flow 2015-16'!A1" display="Cash Flow 2015-16"/>
    <hyperlink ref="B66:D66" location="'Cash Flow 2016-17'!A1" display="Cash Flow 2016-17"/>
  </hyperlinks>
  <printOptions horizontalCentered="1"/>
  <pageMargins left="0.55000000000000004" right="0.25" top="0.5" bottom="0.25" header="0.5" footer="0.5"/>
  <pageSetup scale="75" orientation="portrait" r:id="rId1"/>
  <headerFooter alignWithMargins="0"/>
  <rowBreaks count="1" manualBreakCount="1">
    <brk id="37"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Normal="100" zoomScaleSheetLayoutView="100" workbookViewId="0">
      <selection activeCell="E36" sqref="E36"/>
    </sheetView>
  </sheetViews>
  <sheetFormatPr defaultRowHeight="15"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Normal="100" zoomScaleSheetLayoutView="100" workbookViewId="0">
      <selection activeCell="E36" sqref="E36"/>
    </sheetView>
  </sheetViews>
  <sheetFormatPr defaultRowHeight="15"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B2:E12"/>
  <sheetViews>
    <sheetView showRowColHeaders="0" tabSelected="1" view="pageBreakPreview" zoomScale="170" zoomScaleNormal="100" zoomScaleSheetLayoutView="170" workbookViewId="0">
      <selection activeCell="D9" sqref="D9"/>
    </sheetView>
  </sheetViews>
  <sheetFormatPr defaultColWidth="9.140625" defaultRowHeight="12.75" x14ac:dyDescent="0.2"/>
  <cols>
    <col min="1" max="1" width="9.140625" style="105"/>
    <col min="2" max="2" width="1.7109375" style="103" customWidth="1"/>
    <col min="3" max="3" width="18.7109375" style="105" customWidth="1"/>
    <col min="4" max="4" width="49.140625" style="105" customWidth="1"/>
    <col min="5" max="5" width="1.7109375" style="105" customWidth="1"/>
    <col min="6" max="16384" width="9.140625" style="105"/>
  </cols>
  <sheetData>
    <row r="2" spans="3:5" ht="13.5" thickBot="1" x14ac:dyDescent="0.25">
      <c r="C2" s="104"/>
      <c r="D2" s="104"/>
      <c r="E2" s="103"/>
    </row>
    <row r="3" spans="3:5" ht="28.5" x14ac:dyDescent="0.2">
      <c r="C3" s="397" t="s">
        <v>375</v>
      </c>
      <c r="D3" s="398"/>
      <c r="E3" s="103"/>
    </row>
    <row r="4" spans="3:5" ht="15.75" x14ac:dyDescent="0.25">
      <c r="C4" s="399" t="s">
        <v>0</v>
      </c>
      <c r="D4" s="400"/>
      <c r="E4" s="103"/>
    </row>
    <row r="5" spans="3:5" ht="15" customHeight="1" x14ac:dyDescent="0.5">
      <c r="C5" s="106"/>
      <c r="D5" s="107"/>
      <c r="E5" s="103"/>
    </row>
    <row r="6" spans="3:5" x14ac:dyDescent="0.2">
      <c r="C6" s="108" t="s">
        <v>1</v>
      </c>
      <c r="D6" s="368" t="s">
        <v>2</v>
      </c>
      <c r="E6" s="103"/>
    </row>
    <row r="7" spans="3:5" x14ac:dyDescent="0.2">
      <c r="C7" s="108" t="s">
        <v>3</v>
      </c>
      <c r="D7" s="368" t="s">
        <v>4</v>
      </c>
      <c r="E7" s="103"/>
    </row>
    <row r="8" spans="3:5" x14ac:dyDescent="0.2">
      <c r="C8" s="108" t="s">
        <v>5</v>
      </c>
      <c r="D8" s="368" t="s">
        <v>6</v>
      </c>
      <c r="E8" s="103"/>
    </row>
    <row r="9" spans="3:5" ht="13.5" thickBot="1" x14ac:dyDescent="0.25">
      <c r="C9" s="263" t="s">
        <v>329</v>
      </c>
      <c r="D9" s="369" t="s">
        <v>374</v>
      </c>
      <c r="E9" s="103"/>
    </row>
    <row r="10" spans="3:5" x14ac:dyDescent="0.2">
      <c r="C10" s="103"/>
      <c r="D10" s="103"/>
      <c r="E10" s="103"/>
    </row>
    <row r="11" spans="3:5" x14ac:dyDescent="0.2">
      <c r="C11" s="103"/>
      <c r="D11" s="103"/>
      <c r="E11" s="103"/>
    </row>
    <row r="12" spans="3:5" x14ac:dyDescent="0.2">
      <c r="E12" s="103"/>
    </row>
  </sheetData>
  <sheetProtection algorithmName="SHA-512" hashValue="+9JZBrTl7059FBdJ3TXN7GdRf2i49OSbmZ+OSrGH2mVm6EaTKYnrtHWU0ymYhlk+/l3l7kO2BVeA4U65FO5txg==" saltValue="g1gT7fLR5Dy8YmLHSELWQg==" spinCount="100000" sheet="1" objects="1" scenarios="1" formatCells="0" formatColumns="0" formatRows="0"/>
  <mergeCells count="2">
    <mergeCell ref="C3:D3"/>
    <mergeCell ref="C4:D4"/>
  </mergeCells>
  <dataValidations count="1">
    <dataValidation type="list" allowBlank="1" showInputMessage="1" showErrorMessage="1" sqref="D9">
      <formula1>"2015-16,2016-17,2017-18,2018-19,2019-20,2020-21,2021-22"</formula1>
    </dataValidation>
  </dataValidations>
  <printOptions horizontalCentered="1"/>
  <pageMargins left="1" right="1" top="2" bottom="1" header="0.5" footer="0.5"/>
  <pageSetup scale="11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I58"/>
  <sheetViews>
    <sheetView view="pageBreakPreview" zoomScale="90" zoomScaleNormal="100" zoomScaleSheetLayoutView="90" workbookViewId="0"/>
  </sheetViews>
  <sheetFormatPr defaultColWidth="9.140625" defaultRowHeight="15" x14ac:dyDescent="0.25"/>
  <cols>
    <col min="1" max="1" width="2.7109375" style="61" customWidth="1"/>
    <col min="2" max="2" width="60.7109375" style="62" customWidth="1"/>
    <col min="3" max="3" width="2.7109375" style="61" customWidth="1"/>
    <col min="4" max="4" width="14.7109375" style="84" customWidth="1"/>
    <col min="5" max="5" width="1.7109375" style="84" customWidth="1"/>
    <col min="6" max="9" width="14.7109375" style="84" customWidth="1"/>
    <col min="10" max="16384" width="9.140625" style="61"/>
  </cols>
  <sheetData>
    <row r="1" spans="1:9" x14ac:dyDescent="0.25">
      <c r="D1" s="109"/>
      <c r="E1" s="109"/>
      <c r="F1" s="109"/>
      <c r="G1" s="109"/>
      <c r="H1" s="109"/>
      <c r="I1" s="109"/>
    </row>
    <row r="2" spans="1:9" ht="21" x14ac:dyDescent="0.35">
      <c r="B2" s="401" t="str">
        <f>Z_SchoolName</f>
        <v>Enter School Name Here</v>
      </c>
      <c r="C2" s="401"/>
      <c r="D2" s="401"/>
      <c r="E2" s="401"/>
      <c r="F2" s="401"/>
      <c r="G2" s="401"/>
      <c r="H2" s="401"/>
      <c r="I2" s="401"/>
    </row>
    <row r="3" spans="1:9" ht="21" x14ac:dyDescent="0.35">
      <c r="B3" s="401" t="s">
        <v>7</v>
      </c>
      <c r="C3" s="401"/>
      <c r="D3" s="401"/>
      <c r="E3" s="401"/>
      <c r="F3" s="401"/>
      <c r="G3" s="401"/>
      <c r="H3" s="401"/>
      <c r="I3" s="401"/>
    </row>
    <row r="4" spans="1:9" ht="21" x14ac:dyDescent="0.35">
      <c r="B4" s="401" t="str">
        <f>Z_SchoolYear</f>
        <v>2019-20</v>
      </c>
      <c r="C4" s="401"/>
      <c r="D4" s="401"/>
      <c r="E4" s="401"/>
      <c r="F4" s="401"/>
      <c r="G4" s="401"/>
      <c r="H4" s="401"/>
      <c r="I4" s="401"/>
    </row>
    <row r="5" spans="1:9" s="62" customFormat="1" ht="6.75" customHeight="1" x14ac:dyDescent="0.25">
      <c r="A5" s="61"/>
      <c r="B5" s="402"/>
      <c r="C5" s="402"/>
      <c r="D5" s="402"/>
      <c r="E5" s="402"/>
      <c r="F5" s="402"/>
    </row>
    <row r="6" spans="1:9" s="62" customFormat="1" ht="15" customHeight="1" x14ac:dyDescent="0.25">
      <c r="A6" s="61"/>
      <c r="D6" s="64" t="s">
        <v>8</v>
      </c>
      <c r="E6" s="63"/>
      <c r="F6" s="64" t="s">
        <v>9</v>
      </c>
      <c r="G6" s="64" t="s">
        <v>10</v>
      </c>
      <c r="H6" s="64" t="s">
        <v>11</v>
      </c>
      <c r="I6" s="64" t="s">
        <v>12</v>
      </c>
    </row>
    <row r="7" spans="1:9" s="62" customFormat="1" ht="15.75" thickBot="1" x14ac:dyDescent="0.3">
      <c r="A7" s="61"/>
      <c r="D7" s="65" t="str">
        <f>SUM(MID(Z_SchoolYear,1,4)-1)&amp;"-"&amp;MID(Z_SchoolYear,3,2)</f>
        <v>2018-19</v>
      </c>
      <c r="E7" s="66"/>
      <c r="F7" s="65" t="s">
        <v>300</v>
      </c>
      <c r="G7" s="65" t="s">
        <v>301</v>
      </c>
      <c r="H7" s="65" t="s">
        <v>302</v>
      </c>
      <c r="I7" s="65" t="s">
        <v>303</v>
      </c>
    </row>
    <row r="8" spans="1:9" s="62" customFormat="1" ht="15" customHeight="1" x14ac:dyDescent="0.25">
      <c r="A8" s="61"/>
      <c r="B8" s="69" t="s">
        <v>13</v>
      </c>
      <c r="C8" s="69"/>
      <c r="D8" s="67"/>
      <c r="E8" s="66"/>
      <c r="F8" s="67"/>
      <c r="G8" s="67"/>
      <c r="H8" s="67"/>
      <c r="I8" s="67"/>
    </row>
    <row r="9" spans="1:9" s="62" customFormat="1" ht="12" customHeight="1" x14ac:dyDescent="0.25">
      <c r="A9" s="61"/>
    </row>
    <row r="10" spans="1:9" s="62" customFormat="1" ht="15" customHeight="1" x14ac:dyDescent="0.25">
      <c r="A10" s="61"/>
      <c r="B10" s="68" t="s">
        <v>14</v>
      </c>
      <c r="C10" s="69"/>
      <c r="D10" s="70"/>
      <c r="E10" s="70"/>
      <c r="F10" s="71"/>
      <c r="G10" s="71"/>
      <c r="H10" s="71"/>
      <c r="I10" s="71"/>
    </row>
    <row r="11" spans="1:9" s="62" customFormat="1" ht="15" customHeight="1" x14ac:dyDescent="0.25">
      <c r="A11" s="61"/>
      <c r="B11" s="101" t="s">
        <v>15</v>
      </c>
      <c r="C11" s="72"/>
      <c r="D11" s="349">
        <v>0</v>
      </c>
      <c r="E11" s="73"/>
      <c r="F11" s="349">
        <v>0</v>
      </c>
      <c r="G11" s="349">
        <v>0</v>
      </c>
      <c r="H11" s="349">
        <v>0</v>
      </c>
      <c r="I11" s="349">
        <v>0</v>
      </c>
    </row>
    <row r="12" spans="1:9" s="62" customFormat="1" ht="15" customHeight="1" x14ac:dyDescent="0.25">
      <c r="A12" s="61"/>
      <c r="B12" s="101" t="s">
        <v>16</v>
      </c>
      <c r="C12" s="72"/>
      <c r="D12" s="350">
        <v>0</v>
      </c>
      <c r="E12" s="74"/>
      <c r="F12" s="350">
        <v>0</v>
      </c>
      <c r="G12" s="350">
        <v>0</v>
      </c>
      <c r="H12" s="350">
        <v>0</v>
      </c>
      <c r="I12" s="350">
        <v>0</v>
      </c>
    </row>
    <row r="13" spans="1:9" s="62" customFormat="1" ht="15" customHeight="1" x14ac:dyDescent="0.25">
      <c r="A13" s="61"/>
      <c r="B13" s="101" t="s">
        <v>17</v>
      </c>
      <c r="C13" s="72"/>
      <c r="D13" s="350">
        <v>0</v>
      </c>
      <c r="E13" s="74"/>
      <c r="F13" s="350">
        <v>0</v>
      </c>
      <c r="G13" s="350">
        <v>0</v>
      </c>
      <c r="H13" s="350">
        <v>0</v>
      </c>
      <c r="I13" s="350">
        <v>0</v>
      </c>
    </row>
    <row r="14" spans="1:9" s="62" customFormat="1" ht="15" customHeight="1" x14ac:dyDescent="0.25">
      <c r="A14" s="61"/>
      <c r="B14" s="101" t="s">
        <v>18</v>
      </c>
      <c r="C14" s="72"/>
      <c r="D14" s="351">
        <v>0</v>
      </c>
      <c r="E14" s="71"/>
      <c r="F14" s="351">
        <v>0</v>
      </c>
      <c r="G14" s="351">
        <v>0</v>
      </c>
      <c r="H14" s="351">
        <v>0</v>
      </c>
      <c r="I14" s="351">
        <v>0</v>
      </c>
    </row>
    <row r="15" spans="1:9" s="62" customFormat="1" ht="15" customHeight="1" x14ac:dyDescent="0.4">
      <c r="A15" s="61"/>
      <c r="B15" s="101" t="s">
        <v>19</v>
      </c>
      <c r="C15" s="72"/>
      <c r="D15" s="352">
        <v>0</v>
      </c>
      <c r="E15" s="71"/>
      <c r="F15" s="352">
        <v>0</v>
      </c>
      <c r="G15" s="352">
        <v>0</v>
      </c>
      <c r="H15" s="352">
        <v>0</v>
      </c>
      <c r="I15" s="352">
        <v>0</v>
      </c>
    </row>
    <row r="16" spans="1:9" s="62" customFormat="1" ht="15" customHeight="1" x14ac:dyDescent="0.25">
      <c r="A16" s="61"/>
      <c r="B16" s="102" t="s">
        <v>20</v>
      </c>
      <c r="C16" s="75"/>
      <c r="D16" s="71">
        <f>SUM(D11:D15)</f>
        <v>0</v>
      </c>
      <c r="E16" s="71"/>
      <c r="F16" s="71">
        <f>SUM(F11:F15)</f>
        <v>0</v>
      </c>
      <c r="G16" s="71">
        <f>SUM(G11:G15)</f>
        <v>0</v>
      </c>
      <c r="H16" s="71">
        <f>SUM(H11:H15)</f>
        <v>0</v>
      </c>
      <c r="I16" s="71">
        <f>SUM(I11:I15)</f>
        <v>0</v>
      </c>
    </row>
    <row r="17" spans="1:9" s="62" customFormat="1" ht="12" customHeight="1" x14ac:dyDescent="0.25">
      <c r="A17" s="61"/>
    </row>
    <row r="18" spans="1:9" s="62" customFormat="1" ht="15" customHeight="1" x14ac:dyDescent="0.4">
      <c r="A18" s="61"/>
      <c r="B18" s="76" t="s">
        <v>21</v>
      </c>
      <c r="C18" s="72"/>
      <c r="D18" s="352">
        <v>0</v>
      </c>
      <c r="E18" s="71"/>
      <c r="F18" s="352">
        <v>0</v>
      </c>
      <c r="G18" s="352">
        <v>0</v>
      </c>
      <c r="H18" s="352">
        <v>0</v>
      </c>
      <c r="I18" s="352">
        <v>0</v>
      </c>
    </row>
    <row r="19" spans="1:9" s="62" customFormat="1" ht="12" customHeight="1" x14ac:dyDescent="0.25">
      <c r="A19" s="61"/>
    </row>
    <row r="20" spans="1:9" s="62" customFormat="1" ht="15" customHeight="1" x14ac:dyDescent="0.4">
      <c r="A20" s="61"/>
      <c r="B20" s="76" t="s">
        <v>22</v>
      </c>
      <c r="C20" s="72"/>
      <c r="D20" s="352">
        <v>0</v>
      </c>
      <c r="E20" s="71"/>
      <c r="F20" s="352">
        <v>0</v>
      </c>
      <c r="G20" s="352">
        <v>0</v>
      </c>
      <c r="H20" s="352">
        <v>0</v>
      </c>
      <c r="I20" s="352">
        <v>0</v>
      </c>
    </row>
    <row r="21" spans="1:9" s="62" customFormat="1" ht="12" customHeight="1" x14ac:dyDescent="0.25">
      <c r="A21" s="61"/>
    </row>
    <row r="22" spans="1:9" s="62" customFormat="1" ht="15" customHeight="1" thickBot="1" x14ac:dyDescent="0.3">
      <c r="A22" s="61"/>
      <c r="B22" s="102" t="s">
        <v>23</v>
      </c>
      <c r="C22" s="77"/>
      <c r="D22" s="78">
        <f>D16+D18+D20</f>
        <v>0</v>
      </c>
      <c r="E22" s="74"/>
      <c r="F22" s="78">
        <f>F16+F18+F20</f>
        <v>0</v>
      </c>
      <c r="G22" s="78">
        <f>G16+G18+G20</f>
        <v>0</v>
      </c>
      <c r="H22" s="78">
        <f>H16+H18+H20</f>
        <v>0</v>
      </c>
      <c r="I22" s="78">
        <f>I16+I18+I20</f>
        <v>0</v>
      </c>
    </row>
    <row r="23" spans="1:9" s="62" customFormat="1" ht="12" customHeight="1" thickTop="1" x14ac:dyDescent="0.25">
      <c r="A23" s="61"/>
    </row>
    <row r="24" spans="1:9" s="62" customFormat="1" ht="15" customHeight="1" x14ac:dyDescent="0.25">
      <c r="A24" s="61"/>
      <c r="B24" s="69" t="s">
        <v>24</v>
      </c>
      <c r="C24" s="69"/>
      <c r="D24" s="79"/>
      <c r="E24" s="79"/>
      <c r="F24" s="79"/>
      <c r="G24" s="79"/>
      <c r="H24" s="79"/>
      <c r="I24" s="79"/>
    </row>
    <row r="25" spans="1:9" s="62" customFormat="1" ht="12" customHeight="1" x14ac:dyDescent="0.25">
      <c r="A25" s="61"/>
    </row>
    <row r="26" spans="1:9" s="62" customFormat="1" ht="15" customHeight="1" x14ac:dyDescent="0.25">
      <c r="A26" s="61"/>
      <c r="B26" s="68" t="s">
        <v>25</v>
      </c>
      <c r="C26" s="80"/>
      <c r="D26" s="71"/>
      <c r="E26" s="71"/>
      <c r="F26" s="71"/>
      <c r="G26" s="71"/>
      <c r="H26" s="71"/>
      <c r="I26" s="71"/>
    </row>
    <row r="27" spans="1:9" s="62" customFormat="1" ht="15" customHeight="1" x14ac:dyDescent="0.25">
      <c r="A27" s="61"/>
      <c r="B27" s="101" t="s">
        <v>26</v>
      </c>
      <c r="C27" s="72"/>
      <c r="D27" s="349">
        <v>0</v>
      </c>
      <c r="E27" s="73"/>
      <c r="F27" s="349">
        <v>0</v>
      </c>
      <c r="G27" s="349">
        <v>0</v>
      </c>
      <c r="H27" s="349">
        <v>0</v>
      </c>
      <c r="I27" s="349">
        <v>0</v>
      </c>
    </row>
    <row r="28" spans="1:9" s="62" customFormat="1" ht="15" customHeight="1" x14ac:dyDescent="0.25">
      <c r="A28" s="61"/>
      <c r="B28" s="101" t="s">
        <v>27</v>
      </c>
      <c r="C28" s="72"/>
      <c r="D28" s="351">
        <v>0</v>
      </c>
      <c r="E28" s="71"/>
      <c r="F28" s="351">
        <v>0</v>
      </c>
      <c r="G28" s="351">
        <v>0</v>
      </c>
      <c r="H28" s="351">
        <v>0</v>
      </c>
      <c r="I28" s="351">
        <v>0</v>
      </c>
    </row>
    <row r="29" spans="1:9" s="62" customFormat="1" ht="15" customHeight="1" x14ac:dyDescent="0.25">
      <c r="A29" s="61"/>
      <c r="B29" s="101" t="s">
        <v>28</v>
      </c>
      <c r="C29" s="72"/>
      <c r="D29" s="351">
        <v>0</v>
      </c>
      <c r="E29" s="71"/>
      <c r="F29" s="351">
        <v>0</v>
      </c>
      <c r="G29" s="351">
        <v>0</v>
      </c>
      <c r="H29" s="351">
        <v>0</v>
      </c>
      <c r="I29" s="351">
        <v>0</v>
      </c>
    </row>
    <row r="30" spans="1:9" s="62" customFormat="1" ht="15" customHeight="1" x14ac:dyDescent="0.25">
      <c r="A30" s="61"/>
      <c r="B30" s="101" t="s">
        <v>29</v>
      </c>
      <c r="C30" s="72"/>
      <c r="D30" s="351">
        <v>0</v>
      </c>
      <c r="E30" s="71"/>
      <c r="F30" s="351">
        <v>0</v>
      </c>
      <c r="G30" s="351">
        <v>0</v>
      </c>
      <c r="H30" s="351">
        <v>0</v>
      </c>
      <c r="I30" s="351">
        <v>0</v>
      </c>
    </row>
    <row r="31" spans="1:9" s="62" customFormat="1" ht="15" customHeight="1" x14ac:dyDescent="0.25">
      <c r="A31" s="61"/>
      <c r="B31" s="101" t="s">
        <v>30</v>
      </c>
      <c r="C31" s="72"/>
      <c r="D31" s="351">
        <v>0</v>
      </c>
      <c r="E31" s="71"/>
      <c r="F31" s="351">
        <v>0</v>
      </c>
      <c r="G31" s="351">
        <v>0</v>
      </c>
      <c r="H31" s="351">
        <v>0</v>
      </c>
      <c r="I31" s="351">
        <v>0</v>
      </c>
    </row>
    <row r="32" spans="1:9" s="62" customFormat="1" ht="15" customHeight="1" x14ac:dyDescent="0.4">
      <c r="A32" s="61"/>
      <c r="B32" s="101" t="s">
        <v>31</v>
      </c>
      <c r="D32" s="352">
        <v>0</v>
      </c>
      <c r="E32" s="71"/>
      <c r="F32" s="352">
        <v>0</v>
      </c>
      <c r="G32" s="352">
        <v>0</v>
      </c>
      <c r="H32" s="352">
        <v>0</v>
      </c>
      <c r="I32" s="352">
        <v>0</v>
      </c>
    </row>
    <row r="33" spans="1:9" s="62" customFormat="1" ht="15" customHeight="1" x14ac:dyDescent="0.25">
      <c r="A33" s="61"/>
      <c r="B33" s="102" t="s">
        <v>32</v>
      </c>
      <c r="C33" s="75"/>
      <c r="D33" s="71">
        <f>SUM(D27:D32)</f>
        <v>0</v>
      </c>
      <c r="E33" s="71"/>
      <c r="F33" s="71">
        <f>SUM(F27:F32)</f>
        <v>0</v>
      </c>
      <c r="G33" s="71">
        <f>SUM(G27:G32)</f>
        <v>0</v>
      </c>
      <c r="H33" s="71">
        <f>SUM(H27:H32)</f>
        <v>0</v>
      </c>
      <c r="I33" s="71">
        <f>SUM(I27:I32)</f>
        <v>0</v>
      </c>
    </row>
    <row r="34" spans="1:9" s="62" customFormat="1" ht="12" customHeight="1" x14ac:dyDescent="0.25">
      <c r="A34" s="61"/>
    </row>
    <row r="35" spans="1:9" s="62" customFormat="1" ht="15" customHeight="1" x14ac:dyDescent="0.4">
      <c r="A35" s="61"/>
      <c r="B35" s="68" t="s">
        <v>33</v>
      </c>
      <c r="C35" s="72"/>
      <c r="D35" s="353">
        <v>0</v>
      </c>
      <c r="E35" s="79"/>
      <c r="F35" s="352">
        <v>0</v>
      </c>
      <c r="G35" s="352">
        <v>0</v>
      </c>
      <c r="H35" s="352">
        <v>0</v>
      </c>
      <c r="I35" s="352">
        <v>0</v>
      </c>
    </row>
    <row r="36" spans="1:9" s="62" customFormat="1" ht="12" customHeight="1" x14ac:dyDescent="0.25">
      <c r="A36" s="61"/>
    </row>
    <row r="37" spans="1:9" s="62" customFormat="1" ht="17.25" x14ac:dyDescent="0.4">
      <c r="A37" s="61"/>
      <c r="B37" s="102" t="s">
        <v>34</v>
      </c>
      <c r="C37" s="75"/>
      <c r="D37" s="81">
        <f>D33+D35</f>
        <v>0</v>
      </c>
      <c r="E37" s="79"/>
      <c r="F37" s="81">
        <f>F33+F35</f>
        <v>0</v>
      </c>
      <c r="G37" s="81">
        <f>G33+G35</f>
        <v>0</v>
      </c>
      <c r="H37" s="81">
        <f>H33+H35</f>
        <v>0</v>
      </c>
      <c r="I37" s="81">
        <f>I33+I35</f>
        <v>0</v>
      </c>
    </row>
    <row r="38" spans="1:9" s="62" customFormat="1" ht="12" customHeight="1" x14ac:dyDescent="0.25">
      <c r="A38" s="61"/>
    </row>
    <row r="39" spans="1:9" s="62" customFormat="1" ht="15" customHeight="1" x14ac:dyDescent="0.25">
      <c r="A39" s="61"/>
      <c r="B39" s="68" t="s">
        <v>35</v>
      </c>
      <c r="C39" s="80"/>
      <c r="D39" s="71"/>
      <c r="E39" s="71"/>
      <c r="F39" s="79"/>
      <c r="G39" s="79"/>
      <c r="H39" s="79"/>
      <c r="I39" s="79"/>
    </row>
    <row r="40" spans="1:9" s="62" customFormat="1" ht="15" customHeight="1" x14ac:dyDescent="0.25">
      <c r="A40" s="61"/>
      <c r="B40" s="101" t="s">
        <v>36</v>
      </c>
      <c r="C40" s="80"/>
      <c r="D40" s="351">
        <v>0</v>
      </c>
      <c r="E40" s="71"/>
      <c r="F40" s="354">
        <v>0</v>
      </c>
      <c r="G40" s="354">
        <v>0</v>
      </c>
      <c r="H40" s="354">
        <v>0</v>
      </c>
      <c r="I40" s="354">
        <v>0</v>
      </c>
    </row>
    <row r="41" spans="1:9" s="62" customFormat="1" ht="15" customHeight="1" x14ac:dyDescent="0.4">
      <c r="A41" s="61"/>
      <c r="B41" s="101" t="s">
        <v>37</v>
      </c>
      <c r="C41" s="80"/>
      <c r="D41" s="352">
        <v>0</v>
      </c>
      <c r="E41" s="71"/>
      <c r="F41" s="352">
        <v>0</v>
      </c>
      <c r="G41" s="352">
        <v>0</v>
      </c>
      <c r="H41" s="352">
        <v>0</v>
      </c>
      <c r="I41" s="352">
        <v>0</v>
      </c>
    </row>
    <row r="42" spans="1:9" s="62" customFormat="1" ht="17.25" x14ac:dyDescent="0.4">
      <c r="A42" s="61"/>
      <c r="B42" s="102" t="s">
        <v>38</v>
      </c>
      <c r="C42" s="75"/>
      <c r="D42" s="82">
        <f>SUM(D40:D41)</f>
        <v>0</v>
      </c>
      <c r="E42" s="71"/>
      <c r="F42" s="82">
        <f>SUM(F40:F41)</f>
        <v>0</v>
      </c>
      <c r="G42" s="82">
        <f>SUM(G40:G41)</f>
        <v>0</v>
      </c>
      <c r="H42" s="82">
        <f>SUM(H40:H41)</f>
        <v>0</v>
      </c>
      <c r="I42" s="82">
        <f>SUM(I40:I41)</f>
        <v>0</v>
      </c>
    </row>
    <row r="43" spans="1:9" s="62" customFormat="1" ht="12" customHeight="1" x14ac:dyDescent="0.25">
      <c r="A43" s="61"/>
    </row>
    <row r="44" spans="1:9" s="62" customFormat="1" ht="20.25" customHeight="1" thickBot="1" x14ac:dyDescent="0.3">
      <c r="A44" s="61"/>
      <c r="B44" s="102" t="s">
        <v>39</v>
      </c>
      <c r="C44" s="75"/>
      <c r="D44" s="83">
        <f>D37+D42</f>
        <v>0</v>
      </c>
      <c r="E44" s="71"/>
      <c r="F44" s="83">
        <f>F37+F42</f>
        <v>0</v>
      </c>
      <c r="G44" s="83">
        <f>G37+G42</f>
        <v>0</v>
      </c>
      <c r="H44" s="83">
        <f>H37+H42</f>
        <v>0</v>
      </c>
      <c r="I44" s="83">
        <f>I37+I42</f>
        <v>0</v>
      </c>
    </row>
    <row r="45" spans="1:9" s="62" customFormat="1" ht="4.5" customHeight="1" thickTop="1" x14ac:dyDescent="0.25">
      <c r="A45" s="61"/>
      <c r="C45" s="80"/>
      <c r="D45" s="71"/>
      <c r="E45" s="71"/>
      <c r="F45" s="79"/>
      <c r="G45" s="79"/>
      <c r="H45" s="79"/>
      <c r="I45" s="79"/>
    </row>
    <row r="46" spans="1:9" x14ac:dyDescent="0.25">
      <c r="C46" s="80"/>
      <c r="D46" s="71"/>
      <c r="E46" s="71"/>
      <c r="F46" s="79"/>
      <c r="G46" s="79"/>
      <c r="H46" s="79"/>
      <c r="I46" s="79"/>
    </row>
    <row r="47" spans="1:9" x14ac:dyDescent="0.25">
      <c r="C47" s="62"/>
      <c r="D47" s="74"/>
      <c r="E47" s="74"/>
      <c r="F47" s="74"/>
      <c r="G47" s="74"/>
      <c r="H47" s="74"/>
      <c r="I47" s="74"/>
    </row>
    <row r="48" spans="1:9" x14ac:dyDescent="0.25">
      <c r="C48" s="62"/>
      <c r="D48" s="74"/>
      <c r="E48" s="74"/>
      <c r="F48" s="74"/>
      <c r="G48" s="74"/>
      <c r="H48" s="74"/>
      <c r="I48" s="74"/>
    </row>
    <row r="49" spans="3:9" x14ac:dyDescent="0.25">
      <c r="C49" s="62"/>
      <c r="D49" s="74"/>
      <c r="E49" s="74"/>
      <c r="F49" s="74"/>
      <c r="G49" s="74"/>
      <c r="H49" s="74"/>
      <c r="I49" s="74"/>
    </row>
    <row r="50" spans="3:9" x14ac:dyDescent="0.25">
      <c r="C50" s="62"/>
      <c r="D50" s="74"/>
      <c r="E50" s="74"/>
      <c r="F50" s="74"/>
      <c r="G50" s="74"/>
      <c r="H50" s="74"/>
      <c r="I50" s="74"/>
    </row>
    <row r="51" spans="3:9" x14ac:dyDescent="0.25">
      <c r="C51" s="62"/>
      <c r="D51" s="74"/>
      <c r="E51" s="74"/>
      <c r="F51" s="74"/>
      <c r="G51" s="74"/>
      <c r="H51" s="74"/>
      <c r="I51" s="74"/>
    </row>
    <row r="52" spans="3:9" x14ac:dyDescent="0.25">
      <c r="C52" s="62"/>
      <c r="D52" s="74"/>
      <c r="E52" s="74"/>
      <c r="F52" s="74"/>
      <c r="G52" s="74"/>
      <c r="H52" s="74"/>
      <c r="I52" s="74"/>
    </row>
    <row r="53" spans="3:9" x14ac:dyDescent="0.25">
      <c r="C53" s="62"/>
      <c r="D53" s="74"/>
      <c r="E53" s="74"/>
      <c r="F53" s="74"/>
      <c r="G53" s="74"/>
      <c r="H53" s="74"/>
      <c r="I53" s="74"/>
    </row>
    <row r="54" spans="3:9" x14ac:dyDescent="0.25">
      <c r="C54" s="62"/>
      <c r="D54" s="74"/>
      <c r="E54" s="74"/>
      <c r="F54" s="74"/>
      <c r="G54" s="74"/>
      <c r="H54" s="74"/>
      <c r="I54" s="74"/>
    </row>
    <row r="55" spans="3:9" x14ac:dyDescent="0.25">
      <c r="C55" s="62"/>
      <c r="D55" s="74"/>
      <c r="E55" s="74"/>
      <c r="F55" s="74"/>
      <c r="G55" s="74"/>
      <c r="H55" s="74"/>
      <c r="I55" s="74"/>
    </row>
    <row r="56" spans="3:9" x14ac:dyDescent="0.25">
      <c r="C56" s="62"/>
      <c r="D56" s="74"/>
      <c r="E56" s="74"/>
      <c r="F56" s="74"/>
      <c r="G56" s="74"/>
      <c r="H56" s="74"/>
      <c r="I56" s="74"/>
    </row>
    <row r="57" spans="3:9" x14ac:dyDescent="0.25">
      <c r="C57" s="62"/>
      <c r="D57" s="74"/>
      <c r="E57" s="74"/>
      <c r="F57" s="74"/>
      <c r="G57" s="74"/>
      <c r="H57" s="74"/>
      <c r="I57" s="74"/>
    </row>
    <row r="58" spans="3:9" x14ac:dyDescent="0.25">
      <c r="C58" s="62"/>
      <c r="D58" s="74"/>
      <c r="E58" s="74"/>
      <c r="F58" s="74"/>
      <c r="G58" s="74"/>
      <c r="H58" s="74"/>
      <c r="I58" s="74"/>
    </row>
  </sheetData>
  <sheetProtection algorithmName="SHA-512" hashValue="Jo3ytj6eGvPiQRR7hPSiZQX2t+TkXp+BYygmn7qr3xoKYaP41WcdnRSzeu+dDe1ZhVahOVfjSjGIPUX/rs0xkQ==" saltValue="hyHDv1Mc+TGpvumwGFibqg==" spinCount="100000" sheet="1" objects="1" scenarios="1" formatColumns="0" formatRows="0"/>
  <mergeCells count="4">
    <mergeCell ref="B2:I2"/>
    <mergeCell ref="B3:I3"/>
    <mergeCell ref="B4:I4"/>
    <mergeCell ref="B5:F5"/>
  </mergeCells>
  <pageMargins left="0.75" right="0.75" top="1" bottom="1" header="0.5" footer="0.5"/>
  <pageSetup scale="6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60" zoomScaleNormal="100" workbookViewId="0">
      <selection activeCell="R48" sqref="R48"/>
    </sheetView>
  </sheetViews>
  <sheetFormatPr defaultRowHeight="15" x14ac:dyDescent="0.2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C2:BN63"/>
  <sheetViews>
    <sheetView view="pageBreakPreview" zoomScale="80" zoomScaleNormal="75" zoomScaleSheetLayoutView="80" workbookViewId="0">
      <pane xSplit="3" ySplit="7" topLeftCell="D8" activePane="bottomRight" state="frozen"/>
      <selection activeCell="D9" sqref="D9"/>
      <selection pane="topRight" activeCell="D9" sqref="D9"/>
      <selection pane="bottomLeft" activeCell="D9" sqref="D9"/>
      <selection pane="bottomRight" activeCell="Q9" sqref="Q9"/>
    </sheetView>
  </sheetViews>
  <sheetFormatPr defaultColWidth="9.140625" defaultRowHeight="15" outlineLevelCol="1" x14ac:dyDescent="0.25"/>
  <cols>
    <col min="1" max="2" width="2.7109375" style="139" customWidth="1"/>
    <col min="3" max="3" width="47" style="139" customWidth="1"/>
    <col min="4" max="7" width="13.7109375" style="139" customWidth="1"/>
    <col min="8" max="8" width="2.85546875" style="377" customWidth="1"/>
    <col min="9" max="10" width="13.7109375" style="139" customWidth="1"/>
    <col min="11" max="11" width="2.7109375" style="139" customWidth="1"/>
    <col min="12" max="15" width="15.7109375" style="139" customWidth="1"/>
    <col min="16" max="25" width="13.7109375" style="139" customWidth="1"/>
    <col min="26" max="26" width="13.7109375" style="139" hidden="1" customWidth="1" outlineLevel="1"/>
    <col min="27" max="27" width="19.5703125" style="139" hidden="1" customWidth="1" outlineLevel="1"/>
    <col min="28" max="28" width="5.140625" style="141" hidden="1" customWidth="1" outlineLevel="1"/>
    <col min="29" max="39" width="12.7109375" style="141" hidden="1" customWidth="1" outlineLevel="1"/>
    <col min="40" max="40" width="11.28515625" style="141" hidden="1" customWidth="1" outlineLevel="1"/>
    <col min="41" max="41" width="11.28515625" style="141" customWidth="1" collapsed="1"/>
    <col min="42" max="53" width="9.140625" style="141" customWidth="1"/>
    <col min="54" max="59" width="9.140625" style="139" customWidth="1"/>
    <col min="60" max="16384" width="9.140625" style="139"/>
  </cols>
  <sheetData>
    <row r="2" spans="3:66" ht="15" customHeight="1" x14ac:dyDescent="0.25">
      <c r="C2" s="138"/>
      <c r="D2" s="138"/>
      <c r="E2" s="138"/>
      <c r="F2" s="138"/>
      <c r="G2" s="138"/>
      <c r="H2" s="381"/>
      <c r="I2" s="138"/>
      <c r="J2" s="138"/>
      <c r="K2" s="138"/>
      <c r="M2" s="140"/>
    </row>
    <row r="3" spans="3:66" ht="26.25" x14ac:dyDescent="0.25">
      <c r="C3" s="403" t="str">
        <f>Z_SchoolName</f>
        <v>Enter School Name Here</v>
      </c>
      <c r="D3" s="404"/>
      <c r="E3" s="404"/>
      <c r="F3" s="404"/>
      <c r="G3" s="404"/>
      <c r="H3" s="404"/>
      <c r="I3" s="404"/>
      <c r="J3" s="404"/>
      <c r="K3" s="404"/>
      <c r="L3" s="404"/>
      <c r="M3" s="404"/>
      <c r="N3" s="404"/>
      <c r="O3" s="405"/>
      <c r="AB3" s="139"/>
      <c r="AC3" s="139"/>
      <c r="AD3" s="139"/>
      <c r="AE3" s="139"/>
      <c r="AF3" s="139"/>
      <c r="AG3" s="139"/>
      <c r="AH3" s="139"/>
      <c r="AI3" s="139"/>
      <c r="AJ3" s="139"/>
      <c r="AK3" s="139"/>
      <c r="AL3" s="139"/>
      <c r="AM3" s="139"/>
      <c r="AN3" s="139"/>
    </row>
    <row r="4" spans="3:66" ht="20.100000000000001" customHeight="1" x14ac:dyDescent="0.25">
      <c r="C4" s="142"/>
      <c r="D4" s="142"/>
      <c r="E4" s="142"/>
      <c r="F4" s="142"/>
      <c r="G4" s="142"/>
      <c r="H4" s="382"/>
      <c r="I4" s="142"/>
      <c r="J4" s="142"/>
      <c r="K4" s="142"/>
      <c r="L4" s="142"/>
      <c r="M4" s="142"/>
      <c r="N4" s="142"/>
      <c r="O4" s="142"/>
      <c r="AB4" s="139"/>
      <c r="AC4" s="139"/>
      <c r="AD4" s="139"/>
      <c r="AE4" s="139"/>
      <c r="AF4" s="139"/>
      <c r="AG4" s="139"/>
      <c r="AH4" s="139"/>
      <c r="AI4" s="139"/>
      <c r="AJ4" s="139"/>
      <c r="AK4" s="139"/>
      <c r="AL4" s="139"/>
      <c r="AM4" s="139"/>
      <c r="AN4" s="139"/>
    </row>
    <row r="5" spans="3:66" ht="26.25" x14ac:dyDescent="0.25">
      <c r="C5" s="403" t="s">
        <v>250</v>
      </c>
      <c r="D5" s="404"/>
      <c r="E5" s="404"/>
      <c r="F5" s="404"/>
      <c r="G5" s="404"/>
      <c r="H5" s="404"/>
      <c r="I5" s="404"/>
      <c r="J5" s="404"/>
      <c r="K5" s="404"/>
      <c r="L5" s="404"/>
      <c r="M5" s="404"/>
      <c r="N5" s="404"/>
      <c r="O5" s="405"/>
      <c r="P5" s="143"/>
      <c r="Q5" s="143"/>
      <c r="R5" s="143"/>
      <c r="S5" s="143"/>
      <c r="T5" s="143"/>
      <c r="U5" s="143"/>
      <c r="V5" s="143"/>
      <c r="W5" s="143"/>
      <c r="X5" s="143"/>
      <c r="Y5" s="143"/>
      <c r="Z5" s="143"/>
      <c r="AB5" s="139"/>
      <c r="AC5" s="139"/>
      <c r="AD5" s="139"/>
      <c r="AE5" s="139"/>
      <c r="AF5" s="139"/>
      <c r="AG5" s="139"/>
      <c r="AH5" s="139"/>
      <c r="AI5" s="139"/>
      <c r="AJ5" s="139"/>
      <c r="AK5" s="139"/>
      <c r="AL5" s="139"/>
      <c r="AM5" s="139"/>
      <c r="AN5" s="139"/>
      <c r="BI5" s="143"/>
      <c r="BJ5" s="143"/>
      <c r="BK5" s="143"/>
      <c r="BL5" s="143"/>
      <c r="BM5" s="143"/>
      <c r="BN5" s="144"/>
    </row>
    <row r="6" spans="3:66" ht="20.100000000000001" customHeight="1" x14ac:dyDescent="0.25">
      <c r="C6" s="145"/>
      <c r="D6" s="145"/>
      <c r="E6" s="145"/>
      <c r="F6" s="145"/>
      <c r="G6" s="145"/>
      <c r="H6" s="383"/>
      <c r="I6" s="145"/>
      <c r="J6" s="145"/>
      <c r="K6" s="145"/>
      <c r="P6" s="143"/>
      <c r="Q6" s="143"/>
      <c r="R6" s="143"/>
      <c r="S6" s="143"/>
      <c r="T6" s="143"/>
      <c r="U6" s="143"/>
      <c r="V6" s="143"/>
      <c r="W6" s="143"/>
      <c r="X6" s="143"/>
      <c r="Y6" s="143"/>
      <c r="Z6" s="143"/>
      <c r="AA6" s="146"/>
      <c r="AB6" s="146"/>
      <c r="AC6" s="146"/>
      <c r="AD6" s="146"/>
      <c r="AE6" s="146"/>
      <c r="AF6" s="146"/>
      <c r="AG6" s="146"/>
      <c r="AH6" s="146"/>
      <c r="AI6" s="146"/>
      <c r="AJ6" s="146"/>
      <c r="AK6" s="146"/>
      <c r="AL6" s="146"/>
      <c r="AM6" s="146"/>
      <c r="AN6" s="146"/>
      <c r="BI6" s="143"/>
      <c r="BJ6" s="143"/>
      <c r="BK6" s="143"/>
      <c r="BL6" s="143"/>
      <c r="BM6" s="143"/>
      <c r="BN6" s="144"/>
    </row>
    <row r="7" spans="3:66" ht="35.1" customHeight="1" x14ac:dyDescent="0.25">
      <c r="C7" s="147" t="s">
        <v>200</v>
      </c>
      <c r="D7" s="203" t="s">
        <v>8</v>
      </c>
      <c r="E7" s="203" t="str">
        <f>"20"&amp;RIGHT(Z_SchoolYear,2)&amp;"-"&amp;RIGHT(Z_SchoolYear,2)+1</f>
        <v>2020-21</v>
      </c>
      <c r="F7" s="191" t="str">
        <f>"20"&amp;RIGHT(Z_SchoolYear,2)+1&amp;"-"&amp;RIGHT(Z_SchoolYear,2)+2</f>
        <v>2021-22</v>
      </c>
      <c r="G7" s="388" t="str">
        <f>"20"&amp;RIGHT(Z_SchoolYear,2)+2&amp;"-"&amp;RIGHT(Z_SchoolYear,2)+3</f>
        <v>2022-23</v>
      </c>
      <c r="H7" s="384"/>
      <c r="I7" s="388" t="s">
        <v>292</v>
      </c>
      <c r="J7" s="203" t="s">
        <v>293</v>
      </c>
      <c r="K7" s="147"/>
      <c r="L7" s="191" t="s">
        <v>244</v>
      </c>
      <c r="M7" s="191" t="s">
        <v>245</v>
      </c>
      <c r="N7" s="191" t="s">
        <v>246</v>
      </c>
      <c r="O7" s="203" t="s">
        <v>247</v>
      </c>
      <c r="P7" s="143"/>
      <c r="Q7" s="143"/>
      <c r="R7" s="143"/>
      <c r="S7" s="143"/>
      <c r="T7" s="143"/>
      <c r="U7" s="143"/>
      <c r="AA7" s="146"/>
      <c r="AB7" s="146"/>
      <c r="AC7" s="146"/>
      <c r="AD7" s="146"/>
      <c r="AE7" s="146"/>
      <c r="AF7" s="146"/>
      <c r="AG7" s="146"/>
      <c r="AH7" s="146"/>
      <c r="AI7" s="146"/>
      <c r="AJ7" s="146"/>
      <c r="AK7" s="146"/>
      <c r="AL7" s="146"/>
      <c r="AM7" s="146"/>
      <c r="AN7" s="146"/>
    </row>
    <row r="8" spans="3:66" x14ac:dyDescent="0.25">
      <c r="C8" s="150" t="s">
        <v>201</v>
      </c>
      <c r="D8" s="338">
        <v>0</v>
      </c>
      <c r="E8" s="338">
        <v>0</v>
      </c>
      <c r="F8" s="338">
        <v>0</v>
      </c>
      <c r="G8" s="338">
        <v>0</v>
      </c>
      <c r="H8" s="385"/>
      <c r="I8" s="336">
        <v>0</v>
      </c>
      <c r="J8" s="338">
        <v>0</v>
      </c>
      <c r="K8" s="213"/>
      <c r="L8" s="338">
        <v>0</v>
      </c>
      <c r="M8" s="338">
        <v>0</v>
      </c>
      <c r="N8" s="338">
        <v>0</v>
      </c>
      <c r="O8" s="338">
        <v>0</v>
      </c>
      <c r="P8" s="143"/>
      <c r="Q8" s="143"/>
      <c r="R8" s="143"/>
      <c r="S8" s="143"/>
      <c r="T8" s="143"/>
      <c r="U8" s="143"/>
      <c r="AA8" s="146"/>
      <c r="AB8" s="146"/>
      <c r="AC8" s="146"/>
      <c r="AD8" s="146"/>
      <c r="AE8" s="146"/>
      <c r="AF8" s="146"/>
      <c r="AG8" s="146"/>
      <c r="AH8" s="146"/>
      <c r="AI8" s="146"/>
      <c r="AJ8" s="146"/>
      <c r="AK8" s="146"/>
      <c r="AL8" s="146"/>
      <c r="AM8" s="146"/>
      <c r="AN8" s="146"/>
    </row>
    <row r="9" spans="3:66" ht="15.75" thickBot="1" x14ac:dyDescent="0.3">
      <c r="C9" s="152" t="s">
        <v>202</v>
      </c>
      <c r="D9" s="338">
        <v>0</v>
      </c>
      <c r="E9" s="338">
        <v>0</v>
      </c>
      <c r="F9" s="338">
        <v>0</v>
      </c>
      <c r="G9" s="338">
        <v>0</v>
      </c>
      <c r="H9" s="385"/>
      <c r="I9" s="336">
        <v>0</v>
      </c>
      <c r="J9" s="338">
        <v>0</v>
      </c>
      <c r="K9" s="213"/>
      <c r="L9" s="338">
        <v>0</v>
      </c>
      <c r="M9" s="338">
        <v>0</v>
      </c>
      <c r="N9" s="338">
        <v>0</v>
      </c>
      <c r="O9" s="338">
        <v>0</v>
      </c>
      <c r="P9" s="143"/>
      <c r="Q9" s="143"/>
      <c r="R9" s="143"/>
      <c r="S9" s="143"/>
      <c r="T9" s="143"/>
      <c r="U9" s="143"/>
      <c r="AA9" s="146"/>
      <c r="AB9" s="146"/>
      <c r="AC9" s="146"/>
      <c r="AD9" s="146"/>
      <c r="AE9" s="146"/>
      <c r="AF9" s="146"/>
      <c r="AG9" s="146"/>
      <c r="AH9" s="146"/>
      <c r="AI9" s="146"/>
      <c r="AJ9" s="146"/>
      <c r="AK9" s="146"/>
      <c r="AL9" s="146"/>
      <c r="AM9" s="146"/>
      <c r="AN9" s="146"/>
    </row>
    <row r="10" spans="3:66" ht="15.75" thickTop="1" x14ac:dyDescent="0.25">
      <c r="C10" s="152" t="s">
        <v>203</v>
      </c>
      <c r="D10" s="338">
        <v>0</v>
      </c>
      <c r="E10" s="338">
        <v>0</v>
      </c>
      <c r="F10" s="338">
        <v>0</v>
      </c>
      <c r="G10" s="338">
        <v>0</v>
      </c>
      <c r="H10" s="385"/>
      <c r="I10" s="336">
        <v>0</v>
      </c>
      <c r="J10" s="338">
        <v>0</v>
      </c>
      <c r="K10" s="213"/>
      <c r="L10" s="338">
        <v>0</v>
      </c>
      <c r="M10" s="338">
        <v>0</v>
      </c>
      <c r="N10" s="338">
        <v>0</v>
      </c>
      <c r="O10" s="338">
        <v>0</v>
      </c>
      <c r="P10" s="143"/>
      <c r="Q10" s="143"/>
      <c r="R10" s="143"/>
      <c r="S10" s="143"/>
      <c r="T10" s="143"/>
      <c r="U10" s="143"/>
      <c r="AA10" s="153" t="s">
        <v>251</v>
      </c>
      <c r="AB10" s="154">
        <v>1</v>
      </c>
      <c r="AC10" s="155">
        <v>2</v>
      </c>
      <c r="AD10" s="156">
        <f>AC10+1</f>
        <v>3</v>
      </c>
      <c r="AE10" s="156">
        <f t="shared" ref="AE10:AN11" si="0">AD10+1</f>
        <v>4</v>
      </c>
      <c r="AF10" s="156">
        <f t="shared" si="0"/>
        <v>5</v>
      </c>
      <c r="AG10" s="156">
        <f t="shared" si="0"/>
        <v>6</v>
      </c>
      <c r="AH10" s="156">
        <f t="shared" si="0"/>
        <v>7</v>
      </c>
      <c r="AI10" s="156">
        <f t="shared" si="0"/>
        <v>8</v>
      </c>
      <c r="AJ10" s="156">
        <f t="shared" si="0"/>
        <v>9</v>
      </c>
      <c r="AK10" s="156">
        <f t="shared" si="0"/>
        <v>10</v>
      </c>
      <c r="AL10" s="156">
        <f t="shared" si="0"/>
        <v>11</v>
      </c>
      <c r="AM10" s="156">
        <f t="shared" si="0"/>
        <v>12</v>
      </c>
      <c r="AN10" s="157">
        <f t="shared" si="0"/>
        <v>13</v>
      </c>
    </row>
    <row r="11" spans="3:66" x14ac:dyDescent="0.25">
      <c r="C11" s="152" t="s">
        <v>204</v>
      </c>
      <c r="D11" s="338">
        <v>0</v>
      </c>
      <c r="E11" s="338">
        <v>0</v>
      </c>
      <c r="F11" s="338">
        <v>0</v>
      </c>
      <c r="G11" s="338">
        <v>0</v>
      </c>
      <c r="H11" s="385"/>
      <c r="I11" s="336">
        <v>0</v>
      </c>
      <c r="J11" s="338">
        <v>0</v>
      </c>
      <c r="K11" s="213"/>
      <c r="L11" s="338">
        <v>0</v>
      </c>
      <c r="M11" s="338">
        <v>0</v>
      </c>
      <c r="N11" s="338">
        <v>0</v>
      </c>
      <c r="O11" s="338">
        <v>0</v>
      </c>
      <c r="P11" s="143"/>
      <c r="Q11" s="143"/>
      <c r="R11" s="143"/>
      <c r="S11" s="143"/>
      <c r="T11" s="143"/>
      <c r="U11" s="143"/>
      <c r="AA11" s="158" t="s">
        <v>251</v>
      </c>
      <c r="AB11" s="159">
        <f>AB10+1</f>
        <v>2</v>
      </c>
      <c r="AC11" s="160" t="str">
        <f>LEFT(Z_SchoolYear,4)</f>
        <v>2019</v>
      </c>
      <c r="AD11" s="161">
        <f>AC11+1</f>
        <v>2020</v>
      </c>
      <c r="AE11" s="161">
        <f t="shared" si="0"/>
        <v>2021</v>
      </c>
      <c r="AF11" s="161">
        <f t="shared" si="0"/>
        <v>2022</v>
      </c>
      <c r="AG11" s="161">
        <f t="shared" si="0"/>
        <v>2023</v>
      </c>
      <c r="AH11" s="161">
        <f t="shared" si="0"/>
        <v>2024</v>
      </c>
      <c r="AI11" s="161">
        <f t="shared" si="0"/>
        <v>2025</v>
      </c>
      <c r="AJ11" s="161">
        <f t="shared" si="0"/>
        <v>2026</v>
      </c>
      <c r="AK11" s="161">
        <f t="shared" si="0"/>
        <v>2027</v>
      </c>
      <c r="AL11" s="161">
        <f t="shared" si="0"/>
        <v>2028</v>
      </c>
      <c r="AM11" s="161">
        <f t="shared" si="0"/>
        <v>2029</v>
      </c>
      <c r="AN11" s="162">
        <f t="shared" si="0"/>
        <v>2030</v>
      </c>
    </row>
    <row r="12" spans="3:66" ht="15.75" thickBot="1" x14ac:dyDescent="0.3">
      <c r="C12" s="152" t="s">
        <v>205</v>
      </c>
      <c r="D12" s="338">
        <v>0</v>
      </c>
      <c r="E12" s="338">
        <v>0</v>
      </c>
      <c r="F12" s="338">
        <v>0</v>
      </c>
      <c r="G12" s="338">
        <v>0</v>
      </c>
      <c r="H12" s="385"/>
      <c r="I12" s="336">
        <v>0</v>
      </c>
      <c r="J12" s="338">
        <v>0</v>
      </c>
      <c r="K12" s="213"/>
      <c r="L12" s="338">
        <v>0</v>
      </c>
      <c r="M12" s="338">
        <v>0</v>
      </c>
      <c r="N12" s="338">
        <v>0</v>
      </c>
      <c r="O12" s="338">
        <v>0</v>
      </c>
      <c r="P12" s="143"/>
      <c r="Q12" s="143"/>
      <c r="R12" s="143"/>
      <c r="S12" s="143"/>
      <c r="T12" s="143"/>
      <c r="U12" s="143"/>
      <c r="AA12" s="163" t="s">
        <v>251</v>
      </c>
      <c r="AB12" s="164">
        <f>AB11+1</f>
        <v>3</v>
      </c>
      <c r="AC12" s="165">
        <f t="shared" ref="AC12:AN12" si="1">AC11+1</f>
        <v>2020</v>
      </c>
      <c r="AD12" s="166">
        <f t="shared" si="1"/>
        <v>2021</v>
      </c>
      <c r="AE12" s="166">
        <f t="shared" si="1"/>
        <v>2022</v>
      </c>
      <c r="AF12" s="166">
        <f t="shared" si="1"/>
        <v>2023</v>
      </c>
      <c r="AG12" s="166">
        <f t="shared" si="1"/>
        <v>2024</v>
      </c>
      <c r="AH12" s="166">
        <f t="shared" si="1"/>
        <v>2025</v>
      </c>
      <c r="AI12" s="166">
        <f t="shared" si="1"/>
        <v>2026</v>
      </c>
      <c r="AJ12" s="166">
        <f t="shared" si="1"/>
        <v>2027</v>
      </c>
      <c r="AK12" s="166">
        <f t="shared" si="1"/>
        <v>2028</v>
      </c>
      <c r="AL12" s="166">
        <f t="shared" si="1"/>
        <v>2029</v>
      </c>
      <c r="AM12" s="166">
        <f t="shared" si="1"/>
        <v>2030</v>
      </c>
      <c r="AN12" s="167">
        <f t="shared" si="1"/>
        <v>2031</v>
      </c>
    </row>
    <row r="13" spans="3:66" ht="15.75" thickTop="1" x14ac:dyDescent="0.25">
      <c r="C13" s="152" t="s">
        <v>206</v>
      </c>
      <c r="D13" s="338">
        <v>0</v>
      </c>
      <c r="E13" s="338">
        <v>0</v>
      </c>
      <c r="F13" s="338">
        <v>0</v>
      </c>
      <c r="G13" s="338">
        <v>0</v>
      </c>
      <c r="H13" s="385"/>
      <c r="I13" s="336">
        <v>0</v>
      </c>
      <c r="J13" s="338">
        <v>0</v>
      </c>
      <c r="K13" s="213"/>
      <c r="L13" s="338">
        <v>0</v>
      </c>
      <c r="M13" s="338">
        <v>0</v>
      </c>
      <c r="N13" s="338">
        <v>0</v>
      </c>
      <c r="O13" s="338">
        <v>0</v>
      </c>
      <c r="P13" s="143"/>
      <c r="Q13" s="143"/>
      <c r="R13" s="143"/>
      <c r="S13" s="143"/>
      <c r="T13" s="143"/>
      <c r="U13" s="143"/>
    </row>
    <row r="14" spans="3:66" x14ac:dyDescent="0.25">
      <c r="C14" s="152" t="s">
        <v>207</v>
      </c>
      <c r="D14" s="338">
        <v>0</v>
      </c>
      <c r="E14" s="338">
        <v>0</v>
      </c>
      <c r="F14" s="338">
        <v>0</v>
      </c>
      <c r="G14" s="338">
        <v>0</v>
      </c>
      <c r="H14" s="385"/>
      <c r="I14" s="336">
        <v>0</v>
      </c>
      <c r="J14" s="338">
        <v>0</v>
      </c>
      <c r="K14" s="213"/>
      <c r="L14" s="338">
        <v>0</v>
      </c>
      <c r="M14" s="338">
        <v>0</v>
      </c>
      <c r="N14" s="338">
        <v>0</v>
      </c>
      <c r="O14" s="338">
        <v>0</v>
      </c>
      <c r="P14" s="143"/>
      <c r="Q14" s="143"/>
      <c r="R14" s="143"/>
      <c r="S14" s="143"/>
      <c r="T14" s="143"/>
      <c r="U14" s="143"/>
    </row>
    <row r="15" spans="3:66" x14ac:dyDescent="0.25">
      <c r="C15" s="152" t="s">
        <v>208</v>
      </c>
      <c r="D15" s="338">
        <v>0</v>
      </c>
      <c r="E15" s="338">
        <v>0</v>
      </c>
      <c r="F15" s="338">
        <v>0</v>
      </c>
      <c r="G15" s="338">
        <v>0</v>
      </c>
      <c r="H15" s="385"/>
      <c r="I15" s="336">
        <v>0</v>
      </c>
      <c r="J15" s="338">
        <v>0</v>
      </c>
      <c r="K15" s="213"/>
      <c r="L15" s="338">
        <v>0</v>
      </c>
      <c r="M15" s="338">
        <v>0</v>
      </c>
      <c r="N15" s="338">
        <v>0</v>
      </c>
      <c r="O15" s="338">
        <v>0</v>
      </c>
      <c r="P15" s="143"/>
      <c r="Q15" s="143"/>
      <c r="R15" s="143"/>
      <c r="S15" s="143"/>
      <c r="T15" s="143"/>
      <c r="U15" s="143"/>
    </row>
    <row r="16" spans="3:66" x14ac:dyDescent="0.25">
      <c r="C16" s="152" t="s">
        <v>209</v>
      </c>
      <c r="D16" s="338">
        <v>0</v>
      </c>
      <c r="E16" s="338">
        <v>0</v>
      </c>
      <c r="F16" s="338">
        <v>0</v>
      </c>
      <c r="G16" s="338">
        <v>0</v>
      </c>
      <c r="H16" s="385"/>
      <c r="I16" s="336">
        <v>0</v>
      </c>
      <c r="J16" s="338">
        <v>0</v>
      </c>
      <c r="K16" s="213"/>
      <c r="L16" s="338">
        <v>0</v>
      </c>
      <c r="M16" s="338">
        <v>0</v>
      </c>
      <c r="N16" s="338">
        <v>0</v>
      </c>
      <c r="O16" s="338">
        <v>0</v>
      </c>
      <c r="P16" s="143"/>
      <c r="Q16" s="143"/>
      <c r="R16" s="143"/>
      <c r="S16" s="143"/>
      <c r="T16" s="143"/>
      <c r="U16" s="143"/>
    </row>
    <row r="17" spans="3:21" x14ac:dyDescent="0.25">
      <c r="C17" s="152" t="s">
        <v>210</v>
      </c>
      <c r="D17" s="338">
        <v>0</v>
      </c>
      <c r="E17" s="338">
        <v>0</v>
      </c>
      <c r="F17" s="338">
        <v>0</v>
      </c>
      <c r="G17" s="338">
        <v>0</v>
      </c>
      <c r="H17" s="385"/>
      <c r="I17" s="336">
        <v>0</v>
      </c>
      <c r="J17" s="338">
        <v>0</v>
      </c>
      <c r="K17" s="213"/>
      <c r="L17" s="338">
        <v>0</v>
      </c>
      <c r="M17" s="338">
        <v>0</v>
      </c>
      <c r="N17" s="338">
        <v>0</v>
      </c>
      <c r="O17" s="338">
        <v>0</v>
      </c>
      <c r="P17" s="143"/>
      <c r="Q17" s="143"/>
      <c r="R17" s="143"/>
      <c r="S17" s="143"/>
      <c r="T17" s="143"/>
      <c r="U17" s="143"/>
    </row>
    <row r="18" spans="3:21" x14ac:dyDescent="0.25">
      <c r="C18" s="152" t="s">
        <v>211</v>
      </c>
      <c r="D18" s="338">
        <v>0</v>
      </c>
      <c r="E18" s="338">
        <v>0</v>
      </c>
      <c r="F18" s="338">
        <v>0</v>
      </c>
      <c r="G18" s="338">
        <v>0</v>
      </c>
      <c r="H18" s="385"/>
      <c r="I18" s="336">
        <v>0</v>
      </c>
      <c r="J18" s="338">
        <v>0</v>
      </c>
      <c r="K18" s="213"/>
      <c r="L18" s="338">
        <v>0</v>
      </c>
      <c r="M18" s="338">
        <v>0</v>
      </c>
      <c r="N18" s="338">
        <v>0</v>
      </c>
      <c r="O18" s="338">
        <v>0</v>
      </c>
      <c r="P18" s="143"/>
      <c r="Q18" s="143"/>
      <c r="R18" s="143"/>
      <c r="S18" s="143"/>
      <c r="T18" s="143"/>
      <c r="U18" s="143"/>
    </row>
    <row r="19" spans="3:21" x14ac:dyDescent="0.25">
      <c r="C19" s="152" t="s">
        <v>212</v>
      </c>
      <c r="D19" s="338">
        <v>0</v>
      </c>
      <c r="E19" s="338">
        <v>0</v>
      </c>
      <c r="F19" s="338">
        <v>0</v>
      </c>
      <c r="G19" s="338">
        <v>0</v>
      </c>
      <c r="H19" s="385"/>
      <c r="I19" s="336">
        <v>0</v>
      </c>
      <c r="J19" s="338">
        <v>0</v>
      </c>
      <c r="K19" s="213"/>
      <c r="L19" s="338">
        <v>0</v>
      </c>
      <c r="M19" s="338">
        <v>0</v>
      </c>
      <c r="N19" s="338">
        <v>0</v>
      </c>
      <c r="O19" s="338">
        <v>0</v>
      </c>
      <c r="P19" s="143"/>
      <c r="Q19" s="143"/>
      <c r="R19" s="143"/>
      <c r="S19" s="143"/>
      <c r="T19" s="143"/>
      <c r="U19" s="143"/>
    </row>
    <row r="20" spans="3:21" x14ac:dyDescent="0.25">
      <c r="C20" s="168" t="s">
        <v>213</v>
      </c>
      <c r="D20" s="338">
        <v>0</v>
      </c>
      <c r="E20" s="338">
        <v>0</v>
      </c>
      <c r="F20" s="338">
        <v>0</v>
      </c>
      <c r="G20" s="338">
        <v>0</v>
      </c>
      <c r="H20" s="385"/>
      <c r="I20" s="336">
        <v>0</v>
      </c>
      <c r="J20" s="338">
        <v>0</v>
      </c>
      <c r="K20" s="213"/>
      <c r="L20" s="338">
        <v>0</v>
      </c>
      <c r="M20" s="338">
        <v>0</v>
      </c>
      <c r="N20" s="338">
        <v>0</v>
      </c>
      <c r="O20" s="338">
        <v>0</v>
      </c>
      <c r="P20" s="143"/>
      <c r="Q20" s="143"/>
      <c r="R20" s="143"/>
      <c r="S20" s="143"/>
      <c r="T20" s="143"/>
      <c r="U20" s="143"/>
    </row>
    <row r="21" spans="3:21" x14ac:dyDescent="0.25">
      <c r="C21" s="169"/>
      <c r="D21" s="170"/>
      <c r="E21" s="170"/>
      <c r="F21" s="170"/>
      <c r="G21" s="170"/>
      <c r="H21" s="372"/>
      <c r="I21" s="170"/>
      <c r="J21" s="170"/>
      <c r="K21" s="205"/>
      <c r="L21" s="170"/>
      <c r="M21" s="170"/>
      <c r="N21" s="170"/>
      <c r="O21" s="170"/>
      <c r="P21" s="143"/>
      <c r="Q21" s="143"/>
      <c r="R21" s="143"/>
      <c r="S21" s="143"/>
      <c r="T21" s="143"/>
      <c r="U21" s="143"/>
    </row>
    <row r="22" spans="3:21" x14ac:dyDescent="0.25">
      <c r="C22" s="171" t="s">
        <v>252</v>
      </c>
      <c r="D22" s="172">
        <f>SUM(D8:D13)</f>
        <v>0</v>
      </c>
      <c r="E22" s="172">
        <f>SUM(E8:E13)</f>
        <v>0</v>
      </c>
      <c r="F22" s="172">
        <f t="shared" ref="F22:G22" si="2">SUM(F8:F13)</f>
        <v>0</v>
      </c>
      <c r="G22" s="172">
        <f t="shared" si="2"/>
        <v>0</v>
      </c>
      <c r="H22" s="373"/>
      <c r="I22" s="323">
        <f>SUM(I8:I13)</f>
        <v>0</v>
      </c>
      <c r="J22" s="172">
        <f>SUM(J8:J13)</f>
        <v>0</v>
      </c>
      <c r="K22" s="206"/>
      <c r="L22" s="172">
        <f>SUM(L8:L13)</f>
        <v>0</v>
      </c>
      <c r="M22" s="172">
        <f t="shared" ref="M22:O22" si="3">SUM(M8:M13)</f>
        <v>0</v>
      </c>
      <c r="N22" s="172">
        <f t="shared" si="3"/>
        <v>0</v>
      </c>
      <c r="O22" s="172">
        <f t="shared" si="3"/>
        <v>0</v>
      </c>
    </row>
    <row r="23" spans="3:21" x14ac:dyDescent="0.25">
      <c r="C23" s="173" t="s">
        <v>253</v>
      </c>
      <c r="D23" s="172">
        <f t="shared" ref="D23:I23" si="4">SUM(D14:D16)</f>
        <v>0</v>
      </c>
      <c r="E23" s="172">
        <f>SUM(E14:E16)</f>
        <v>0</v>
      </c>
      <c r="F23" s="172">
        <f t="shared" ref="F23:G23" si="5">SUM(F14:F16)</f>
        <v>0</v>
      </c>
      <c r="G23" s="172">
        <f t="shared" si="5"/>
        <v>0</v>
      </c>
      <c r="H23" s="373"/>
      <c r="I23" s="323">
        <f t="shared" si="4"/>
        <v>0</v>
      </c>
      <c r="J23" s="172">
        <f t="shared" ref="J23" si="6">SUM(J14:J16)</f>
        <v>0</v>
      </c>
      <c r="K23" s="206"/>
      <c r="L23" s="172">
        <f t="shared" ref="L23:O23" si="7">SUM(L14:L16)</f>
        <v>0</v>
      </c>
      <c r="M23" s="172">
        <f t="shared" si="7"/>
        <v>0</v>
      </c>
      <c r="N23" s="172">
        <f t="shared" si="7"/>
        <v>0</v>
      </c>
      <c r="O23" s="172">
        <f t="shared" si="7"/>
        <v>0</v>
      </c>
    </row>
    <row r="24" spans="3:21" x14ac:dyDescent="0.25">
      <c r="C24" s="173" t="s">
        <v>254</v>
      </c>
      <c r="D24" s="172">
        <f t="shared" ref="D24:I24" si="8">SUM(D17:D20)</f>
        <v>0</v>
      </c>
      <c r="E24" s="172">
        <f t="shared" ref="E24:G24" si="9">SUM(E17:E20)</f>
        <v>0</v>
      </c>
      <c r="F24" s="172">
        <f t="shared" si="9"/>
        <v>0</v>
      </c>
      <c r="G24" s="172">
        <f t="shared" si="9"/>
        <v>0</v>
      </c>
      <c r="H24" s="373"/>
      <c r="I24" s="323">
        <f t="shared" si="8"/>
        <v>0</v>
      </c>
      <c r="J24" s="172">
        <f t="shared" ref="J24" si="10">SUM(J17:J20)</f>
        <v>0</v>
      </c>
      <c r="K24" s="206"/>
      <c r="L24" s="172">
        <f t="shared" ref="L24:O24" si="11">SUM(L17:L20)</f>
        <v>0</v>
      </c>
      <c r="M24" s="172">
        <f t="shared" si="11"/>
        <v>0</v>
      </c>
      <c r="N24" s="172">
        <f t="shared" si="11"/>
        <v>0</v>
      </c>
      <c r="O24" s="172">
        <f t="shared" si="11"/>
        <v>0</v>
      </c>
    </row>
    <row r="25" spans="3:21" x14ac:dyDescent="0.25">
      <c r="C25" s="173" t="s">
        <v>255</v>
      </c>
      <c r="D25" s="172">
        <f>SUM(D22:D24)</f>
        <v>0</v>
      </c>
      <c r="E25" s="172">
        <f>SUM(E22:E24)</f>
        <v>0</v>
      </c>
      <c r="F25" s="172">
        <f t="shared" ref="F25:G25" si="12">SUM(F22:F24)</f>
        <v>0</v>
      </c>
      <c r="G25" s="172">
        <f t="shared" si="12"/>
        <v>0</v>
      </c>
      <c r="H25" s="373"/>
      <c r="I25" s="323">
        <f>SUM(I22:I24)</f>
        <v>0</v>
      </c>
      <c r="J25" s="172">
        <f>SUM(J22:J24)</f>
        <v>0</v>
      </c>
      <c r="K25" s="206"/>
      <c r="L25" s="172">
        <f>SUM(L22:L24)</f>
        <v>0</v>
      </c>
      <c r="M25" s="172">
        <f t="shared" ref="M25:O25" si="13">SUM(M22:M24)</f>
        <v>0</v>
      </c>
      <c r="N25" s="172">
        <f t="shared" si="13"/>
        <v>0</v>
      </c>
      <c r="O25" s="172">
        <f t="shared" si="13"/>
        <v>0</v>
      </c>
    </row>
    <row r="26" spans="3:21" x14ac:dyDescent="0.25">
      <c r="C26" s="174" t="s">
        <v>297</v>
      </c>
      <c r="D26" s="172"/>
      <c r="E26" s="172"/>
      <c r="F26" s="172"/>
      <c r="G26" s="172"/>
      <c r="H26" s="373"/>
      <c r="I26" s="323"/>
      <c r="J26" s="172">
        <f>IFERROR(IF(X_Enrollment_CB&gt;0,X_Enrollment_CB-X_Enrollment_OB,0),0)</f>
        <v>0</v>
      </c>
      <c r="K26" s="206"/>
      <c r="L26" s="172">
        <f>IFERROR(IF(X_Enrollment_Q1&gt;0,X_Enrollment_Q1-X_Enrollment_CB,0),0)</f>
        <v>0</v>
      </c>
      <c r="M26" s="172">
        <f>IFERROR(IF(X_Enrollment_Q2&gt;0,X_Enrollment_Q2-X_Enrollment_Q1,0),0)</f>
        <v>0</v>
      </c>
      <c r="N26" s="172">
        <f>IFERROR(IF(X_Enrollment_Q3&gt;0,X_Enrollment_Q3-X_Enrollment_Q2,0),0)</f>
        <v>0</v>
      </c>
      <c r="O26" s="172">
        <f>IFERROR(IF(X_Enrollment_Q4&gt;0,X_Enrollment_Q4-X_Enrollment_Q3,0),0)</f>
        <v>0</v>
      </c>
    </row>
    <row r="27" spans="3:21" x14ac:dyDescent="0.25">
      <c r="C27" s="175"/>
      <c r="D27" s="176"/>
      <c r="E27" s="176"/>
      <c r="F27" s="176"/>
      <c r="G27" s="176"/>
      <c r="H27" s="373"/>
      <c r="I27" s="176"/>
      <c r="J27" s="176"/>
      <c r="K27" s="207"/>
      <c r="L27" s="176"/>
      <c r="M27" s="176"/>
      <c r="N27" s="176"/>
      <c r="O27" s="176"/>
    </row>
    <row r="28" spans="3:21" ht="21.95" customHeight="1" x14ac:dyDescent="0.25">
      <c r="C28" s="147" t="s">
        <v>256</v>
      </c>
      <c r="D28" s="169"/>
      <c r="E28" s="169"/>
      <c r="F28" s="169"/>
      <c r="G28" s="169"/>
      <c r="H28" s="374"/>
      <c r="I28" s="169"/>
      <c r="J28" s="169"/>
      <c r="K28" s="208"/>
      <c r="L28" s="169"/>
      <c r="M28" s="169"/>
      <c r="N28" s="169"/>
      <c r="O28" s="169"/>
    </row>
    <row r="29" spans="3:21" x14ac:dyDescent="0.25">
      <c r="C29" s="177" t="s">
        <v>257</v>
      </c>
      <c r="D29" s="339">
        <v>0</v>
      </c>
      <c r="E29" s="339">
        <v>0</v>
      </c>
      <c r="F29" s="339">
        <v>0</v>
      </c>
      <c r="G29" s="339">
        <v>0</v>
      </c>
      <c r="H29" s="386"/>
      <c r="I29" s="337">
        <v>0</v>
      </c>
      <c r="J29" s="339">
        <v>0</v>
      </c>
      <c r="K29" s="234"/>
      <c r="L29" s="339">
        <v>0</v>
      </c>
      <c r="M29" s="339">
        <v>0</v>
      </c>
      <c r="N29" s="339">
        <v>0</v>
      </c>
      <c r="O29" s="339">
        <v>0</v>
      </c>
    </row>
    <row r="30" spans="3:21" x14ac:dyDescent="0.25">
      <c r="C30" s="173" t="s">
        <v>258</v>
      </c>
      <c r="D30" s="179">
        <f t="shared" ref="D30:E30" si="14">D25*D29</f>
        <v>0</v>
      </c>
      <c r="E30" s="179">
        <f t="shared" si="14"/>
        <v>0</v>
      </c>
      <c r="F30" s="179">
        <f t="shared" ref="F30:G30" si="15">F25*F29</f>
        <v>0</v>
      </c>
      <c r="G30" s="179">
        <f t="shared" si="15"/>
        <v>0</v>
      </c>
      <c r="H30" s="376"/>
      <c r="I30" s="324">
        <f t="shared" ref="I30:J30" si="16">I25*I29</f>
        <v>0</v>
      </c>
      <c r="J30" s="179">
        <f t="shared" si="16"/>
        <v>0</v>
      </c>
      <c r="K30" s="209"/>
      <c r="L30" s="179">
        <f t="shared" ref="L30:O30" si="17">L25*L29</f>
        <v>0</v>
      </c>
      <c r="M30" s="179">
        <f t="shared" si="17"/>
        <v>0</v>
      </c>
      <c r="N30" s="179">
        <f t="shared" si="17"/>
        <v>0</v>
      </c>
      <c r="O30" s="179">
        <f t="shared" si="17"/>
        <v>0</v>
      </c>
    </row>
    <row r="31" spans="3:21" ht="9.9499999999999993" customHeight="1" x14ac:dyDescent="0.25">
      <c r="C31" s="180"/>
      <c r="D31" s="181"/>
      <c r="E31" s="181"/>
      <c r="F31" s="181"/>
      <c r="G31" s="181"/>
      <c r="H31" s="374"/>
      <c r="I31" s="181"/>
      <c r="J31" s="181"/>
      <c r="K31" s="208"/>
      <c r="L31" s="181"/>
      <c r="M31" s="181"/>
      <c r="N31" s="181"/>
      <c r="O31" s="181"/>
    </row>
    <row r="32" spans="3:21" x14ac:dyDescent="0.25">
      <c r="C32" s="183" t="s">
        <v>259</v>
      </c>
      <c r="D32" s="339">
        <v>0</v>
      </c>
      <c r="E32" s="339">
        <v>0</v>
      </c>
      <c r="F32" s="339">
        <v>0</v>
      </c>
      <c r="G32" s="339">
        <v>0</v>
      </c>
      <c r="H32" s="386"/>
      <c r="I32" s="337">
        <v>0</v>
      </c>
      <c r="J32" s="339">
        <v>0</v>
      </c>
      <c r="K32" s="234"/>
      <c r="L32" s="339">
        <v>0</v>
      </c>
      <c r="M32" s="339">
        <v>0</v>
      </c>
      <c r="N32" s="339">
        <v>0</v>
      </c>
      <c r="O32" s="339">
        <v>0</v>
      </c>
    </row>
    <row r="33" spans="3:15" x14ac:dyDescent="0.25">
      <c r="C33" s="173" t="s">
        <v>260</v>
      </c>
      <c r="D33" s="179">
        <f t="shared" ref="D33:E33" si="18">D25*D32</f>
        <v>0</v>
      </c>
      <c r="E33" s="179">
        <f t="shared" si="18"/>
        <v>0</v>
      </c>
      <c r="F33" s="179">
        <f t="shared" ref="F33:G33" si="19">F25*F32</f>
        <v>0</v>
      </c>
      <c r="G33" s="179">
        <f t="shared" si="19"/>
        <v>0</v>
      </c>
      <c r="H33" s="376"/>
      <c r="I33" s="379">
        <f t="shared" ref="I33:J33" si="20">I25*I32</f>
        <v>0</v>
      </c>
      <c r="J33" s="179">
        <f t="shared" si="20"/>
        <v>0</v>
      </c>
      <c r="K33" s="209"/>
      <c r="L33" s="179">
        <f t="shared" ref="L33:O33" si="21">L25*L32</f>
        <v>0</v>
      </c>
      <c r="M33" s="179">
        <f t="shared" si="21"/>
        <v>0</v>
      </c>
      <c r="N33" s="179">
        <f t="shared" si="21"/>
        <v>0</v>
      </c>
      <c r="O33" s="179">
        <f t="shared" si="21"/>
        <v>0</v>
      </c>
    </row>
    <row r="34" spans="3:15" ht="9.9499999999999993" customHeight="1" x14ac:dyDescent="0.25">
      <c r="C34" s="180"/>
      <c r="D34" s="181"/>
      <c r="E34" s="181"/>
      <c r="F34" s="181"/>
      <c r="G34" s="181"/>
      <c r="H34" s="374"/>
      <c r="I34" s="389"/>
      <c r="J34" s="181"/>
      <c r="K34" s="208"/>
      <c r="L34" s="181"/>
      <c r="M34" s="181"/>
      <c r="N34" s="181"/>
      <c r="O34" s="181"/>
    </row>
    <row r="35" spans="3:15" ht="15" customHeight="1" x14ac:dyDescent="0.25">
      <c r="C35" s="183" t="s">
        <v>261</v>
      </c>
      <c r="D35" s="339">
        <v>0</v>
      </c>
      <c r="E35" s="339">
        <v>0</v>
      </c>
      <c r="F35" s="339">
        <v>0</v>
      </c>
      <c r="G35" s="339">
        <v>0</v>
      </c>
      <c r="H35" s="386"/>
      <c r="I35" s="337">
        <v>0</v>
      </c>
      <c r="J35" s="339">
        <v>0</v>
      </c>
      <c r="K35" s="234"/>
      <c r="L35" s="339">
        <v>0</v>
      </c>
      <c r="M35" s="339">
        <v>0</v>
      </c>
      <c r="N35" s="339">
        <v>0</v>
      </c>
      <c r="O35" s="339">
        <v>0</v>
      </c>
    </row>
    <row r="36" spans="3:15" ht="15" customHeight="1" x14ac:dyDescent="0.25">
      <c r="C36" s="173" t="s">
        <v>262</v>
      </c>
      <c r="D36" s="179">
        <f>D25*D35</f>
        <v>0</v>
      </c>
      <c r="E36" s="179">
        <f>E25*E35</f>
        <v>0</v>
      </c>
      <c r="F36" s="179">
        <f t="shared" ref="F36:G36" si="22">F25*F35</f>
        <v>0</v>
      </c>
      <c r="G36" s="179">
        <f t="shared" si="22"/>
        <v>0</v>
      </c>
      <c r="H36" s="376"/>
      <c r="I36" s="324">
        <f>I25*I35</f>
        <v>0</v>
      </c>
      <c r="J36" s="179">
        <f>J25*J35</f>
        <v>0</v>
      </c>
      <c r="K36" s="209"/>
      <c r="L36" s="179">
        <f>L25*L35</f>
        <v>0</v>
      </c>
      <c r="M36" s="179">
        <f t="shared" ref="M36:O36" si="23">M25*M35</f>
        <v>0</v>
      </c>
      <c r="N36" s="179">
        <f t="shared" si="23"/>
        <v>0</v>
      </c>
      <c r="O36" s="179">
        <f t="shared" si="23"/>
        <v>0</v>
      </c>
    </row>
    <row r="37" spans="3:15" ht="15" customHeight="1" x14ac:dyDescent="0.25">
      <c r="C37" s="173"/>
      <c r="D37" s="184"/>
      <c r="E37" s="184"/>
      <c r="F37" s="184"/>
      <c r="G37" s="184"/>
      <c r="H37" s="375"/>
      <c r="I37" s="184"/>
      <c r="J37" s="184"/>
      <c r="K37" s="184"/>
      <c r="L37" s="184"/>
      <c r="M37" s="184"/>
      <c r="N37" s="184"/>
      <c r="O37" s="184"/>
    </row>
    <row r="38" spans="3:15" ht="15" customHeight="1" x14ac:dyDescent="0.25">
      <c r="C38" s="183" t="s">
        <v>263</v>
      </c>
      <c r="D38" s="339">
        <v>0</v>
      </c>
      <c r="E38" s="339">
        <v>0</v>
      </c>
      <c r="F38" s="339">
        <v>0</v>
      </c>
      <c r="G38" s="339">
        <v>0</v>
      </c>
      <c r="H38" s="386"/>
      <c r="I38" s="337">
        <v>0</v>
      </c>
      <c r="J38" s="339">
        <v>0</v>
      </c>
      <c r="K38" s="234"/>
      <c r="L38" s="339">
        <v>0</v>
      </c>
      <c r="M38" s="339">
        <v>0</v>
      </c>
      <c r="N38" s="339">
        <v>0</v>
      </c>
      <c r="O38" s="339">
        <v>0</v>
      </c>
    </row>
    <row r="39" spans="3:15" ht="15" customHeight="1" x14ac:dyDescent="0.25">
      <c r="C39" s="173" t="s">
        <v>264</v>
      </c>
      <c r="D39" s="186">
        <f t="shared" ref="D39:E39" si="24">D25*D38</f>
        <v>0</v>
      </c>
      <c r="E39" s="186">
        <f t="shared" si="24"/>
        <v>0</v>
      </c>
      <c r="F39" s="186">
        <f t="shared" ref="F39:G39" si="25">F25*F38</f>
        <v>0</v>
      </c>
      <c r="G39" s="186">
        <f t="shared" si="25"/>
        <v>0</v>
      </c>
      <c r="H39" s="376"/>
      <c r="I39" s="325">
        <f t="shared" ref="I39:J39" si="26">I25*I38</f>
        <v>0</v>
      </c>
      <c r="J39" s="186">
        <f t="shared" si="26"/>
        <v>0</v>
      </c>
      <c r="K39" s="209"/>
      <c r="L39" s="186">
        <f t="shared" ref="L39:O39" si="27">L25*L38</f>
        <v>0</v>
      </c>
      <c r="M39" s="186">
        <f t="shared" si="27"/>
        <v>0</v>
      </c>
      <c r="N39" s="186">
        <f t="shared" si="27"/>
        <v>0</v>
      </c>
      <c r="O39" s="186">
        <f t="shared" si="27"/>
        <v>0</v>
      </c>
    </row>
    <row r="40" spans="3:15" ht="9.9499999999999993" customHeight="1" x14ac:dyDescent="0.25">
      <c r="C40" s="180"/>
      <c r="D40" s="181"/>
      <c r="E40" s="181"/>
      <c r="F40" s="181"/>
      <c r="G40" s="181"/>
      <c r="H40" s="374"/>
      <c r="I40" s="181"/>
      <c r="J40" s="181"/>
      <c r="K40" s="208"/>
      <c r="L40" s="181"/>
      <c r="M40" s="181"/>
      <c r="N40" s="181"/>
      <c r="O40" s="181"/>
    </row>
    <row r="41" spans="3:15" x14ac:dyDescent="0.25">
      <c r="C41" s="183" t="s">
        <v>265</v>
      </c>
      <c r="D41" s="339">
        <v>0</v>
      </c>
      <c r="E41" s="339">
        <v>0</v>
      </c>
      <c r="F41" s="339">
        <v>0</v>
      </c>
      <c r="G41" s="339">
        <v>0</v>
      </c>
      <c r="H41" s="386"/>
      <c r="I41" s="337">
        <v>0</v>
      </c>
      <c r="J41" s="339">
        <v>0</v>
      </c>
      <c r="K41" s="234"/>
      <c r="L41" s="339">
        <v>0</v>
      </c>
      <c r="M41" s="339">
        <v>0</v>
      </c>
      <c r="N41" s="339">
        <v>0</v>
      </c>
      <c r="O41" s="339">
        <v>0</v>
      </c>
    </row>
    <row r="42" spans="3:15" x14ac:dyDescent="0.25">
      <c r="C42" s="173" t="s">
        <v>266</v>
      </c>
      <c r="D42" s="179">
        <f t="shared" ref="D42:E42" si="28">D25*D41</f>
        <v>0</v>
      </c>
      <c r="E42" s="179">
        <f t="shared" si="28"/>
        <v>0</v>
      </c>
      <c r="F42" s="179">
        <f t="shared" ref="F42:G42" si="29">F25*F41</f>
        <v>0</v>
      </c>
      <c r="G42" s="179">
        <f t="shared" si="29"/>
        <v>0</v>
      </c>
      <c r="H42" s="376"/>
      <c r="I42" s="379">
        <f t="shared" ref="I42:J42" si="30">I25*I41</f>
        <v>0</v>
      </c>
      <c r="J42" s="179">
        <f t="shared" si="30"/>
        <v>0</v>
      </c>
      <c r="K42" s="209"/>
      <c r="L42" s="179">
        <f t="shared" ref="L42:O42" si="31">L25*L41</f>
        <v>0</v>
      </c>
      <c r="M42" s="179">
        <f t="shared" si="31"/>
        <v>0</v>
      </c>
      <c r="N42" s="179">
        <f t="shared" si="31"/>
        <v>0</v>
      </c>
      <c r="O42" s="179">
        <f t="shared" si="31"/>
        <v>0</v>
      </c>
    </row>
    <row r="43" spans="3:15" ht="9.9499999999999993" customHeight="1" x14ac:dyDescent="0.25">
      <c r="C43" s="180"/>
      <c r="D43" s="181"/>
      <c r="E43" s="181"/>
      <c r="F43" s="181"/>
      <c r="G43" s="181"/>
      <c r="H43" s="374"/>
      <c r="I43" s="390"/>
      <c r="J43" s="181"/>
      <c r="K43" s="208"/>
      <c r="L43" s="181"/>
      <c r="M43" s="181"/>
      <c r="N43" s="181"/>
      <c r="O43" s="181"/>
    </row>
    <row r="44" spans="3:15" x14ac:dyDescent="0.25">
      <c r="C44" s="183" t="s">
        <v>267</v>
      </c>
      <c r="D44" s="339">
        <v>0</v>
      </c>
      <c r="E44" s="339">
        <v>0</v>
      </c>
      <c r="F44" s="339">
        <v>0</v>
      </c>
      <c r="G44" s="339">
        <v>0</v>
      </c>
      <c r="H44" s="386"/>
      <c r="I44" s="337">
        <v>0</v>
      </c>
      <c r="J44" s="378">
        <v>0</v>
      </c>
      <c r="K44" s="234"/>
      <c r="L44" s="339">
        <v>0</v>
      </c>
      <c r="M44" s="339">
        <v>0</v>
      </c>
      <c r="N44" s="339">
        <v>0</v>
      </c>
      <c r="O44" s="339">
        <v>0</v>
      </c>
    </row>
    <row r="45" spans="3:15" x14ac:dyDescent="0.25">
      <c r="C45" s="173" t="s">
        <v>268</v>
      </c>
      <c r="D45" s="179">
        <f t="shared" ref="D45:E45" si="32">D25*D44</f>
        <v>0</v>
      </c>
      <c r="E45" s="179">
        <f t="shared" si="32"/>
        <v>0</v>
      </c>
      <c r="F45" s="179">
        <f t="shared" ref="F45:G45" si="33">F25*F44</f>
        <v>0</v>
      </c>
      <c r="G45" s="179">
        <f t="shared" si="33"/>
        <v>0</v>
      </c>
      <c r="H45" s="376"/>
      <c r="I45" s="379">
        <f t="shared" ref="I45:J45" si="34">I25*I44</f>
        <v>0</v>
      </c>
      <c r="J45" s="179">
        <f t="shared" si="34"/>
        <v>0</v>
      </c>
      <c r="K45" s="209"/>
      <c r="L45" s="179">
        <f t="shared" ref="L45:O45" si="35">L25*L44</f>
        <v>0</v>
      </c>
      <c r="M45" s="179">
        <f t="shared" si="35"/>
        <v>0</v>
      </c>
      <c r="N45" s="179">
        <f t="shared" si="35"/>
        <v>0</v>
      </c>
      <c r="O45" s="179">
        <f t="shared" si="35"/>
        <v>0</v>
      </c>
    </row>
    <row r="46" spans="3:15" ht="9.9499999999999993" customHeight="1" x14ac:dyDescent="0.25">
      <c r="C46" s="180"/>
      <c r="D46" s="181"/>
      <c r="E46" s="181"/>
      <c r="F46" s="181"/>
      <c r="G46" s="181"/>
      <c r="H46" s="374"/>
      <c r="I46" s="390"/>
      <c r="J46" s="181"/>
      <c r="K46" s="208"/>
      <c r="L46" s="181"/>
      <c r="M46" s="181"/>
      <c r="N46" s="181"/>
      <c r="O46" s="181"/>
    </row>
    <row r="47" spans="3:15" x14ac:dyDescent="0.25">
      <c r="C47" s="183" t="s">
        <v>269</v>
      </c>
      <c r="D47" s="235">
        <f t="shared" ref="D47:E47" si="36">IF(D41+D44&gt;100%,"ERROR",D41+D44)</f>
        <v>0</v>
      </c>
      <c r="E47" s="235">
        <f t="shared" si="36"/>
        <v>0</v>
      </c>
      <c r="F47" s="235">
        <f t="shared" ref="F47:G47" si="37">IF(F41+F44&gt;100%,"ERROR",F41+F44)</f>
        <v>0</v>
      </c>
      <c r="G47" s="235">
        <f t="shared" si="37"/>
        <v>0</v>
      </c>
      <c r="H47" s="387"/>
      <c r="I47" s="380">
        <f t="shared" ref="I47:J47" si="38">IF(I41+I44&gt;100%,"ERROR",I41+I44)</f>
        <v>0</v>
      </c>
      <c r="J47" s="235">
        <f t="shared" si="38"/>
        <v>0</v>
      </c>
      <c r="K47" s="236"/>
      <c r="L47" s="235">
        <f t="shared" ref="L47:O47" si="39">IF(L41+L44&gt;100%,"ERROR",L41+L44)</f>
        <v>0</v>
      </c>
      <c r="M47" s="235">
        <f t="shared" si="39"/>
        <v>0</v>
      </c>
      <c r="N47" s="235">
        <f t="shared" si="39"/>
        <v>0</v>
      </c>
      <c r="O47" s="235">
        <f t="shared" si="39"/>
        <v>0</v>
      </c>
    </row>
    <row r="48" spans="3:15" x14ac:dyDescent="0.25">
      <c r="C48" s="173" t="s">
        <v>270</v>
      </c>
      <c r="D48" s="179">
        <f t="shared" ref="D48:E48" si="40">D42+D45</f>
        <v>0</v>
      </c>
      <c r="E48" s="179">
        <f t="shared" si="40"/>
        <v>0</v>
      </c>
      <c r="F48" s="179">
        <f t="shared" ref="F48:G48" si="41">F42+F45</f>
        <v>0</v>
      </c>
      <c r="G48" s="179">
        <f t="shared" si="41"/>
        <v>0</v>
      </c>
      <c r="H48" s="376"/>
      <c r="I48" s="324">
        <f t="shared" ref="I48:J48" si="42">I42+I45</f>
        <v>0</v>
      </c>
      <c r="J48" s="179">
        <f t="shared" si="42"/>
        <v>0</v>
      </c>
      <c r="K48" s="209"/>
      <c r="L48" s="179">
        <f t="shared" ref="L48:O48" si="43">L42+L45</f>
        <v>0</v>
      </c>
      <c r="M48" s="179">
        <f t="shared" si="43"/>
        <v>0</v>
      </c>
      <c r="N48" s="179">
        <f t="shared" si="43"/>
        <v>0</v>
      </c>
      <c r="O48" s="179">
        <f t="shared" si="43"/>
        <v>0</v>
      </c>
    </row>
    <row r="49" spans="3:15" ht="9.9499999999999993" customHeight="1" x14ac:dyDescent="0.25">
      <c r="C49" s="180"/>
      <c r="D49" s="181"/>
      <c r="E49" s="181"/>
      <c r="F49" s="181"/>
      <c r="G49" s="181"/>
      <c r="H49" s="374"/>
      <c r="I49" s="181"/>
      <c r="J49" s="181"/>
      <c r="K49" s="208"/>
      <c r="L49" s="181"/>
      <c r="M49" s="181"/>
      <c r="N49" s="181"/>
      <c r="O49" s="181"/>
    </row>
    <row r="50" spans="3:15" x14ac:dyDescent="0.25">
      <c r="C50" s="180" t="s">
        <v>271</v>
      </c>
      <c r="D50" s="339">
        <v>0</v>
      </c>
      <c r="E50" s="339">
        <v>0</v>
      </c>
      <c r="F50" s="339">
        <v>0</v>
      </c>
      <c r="G50" s="339">
        <v>0</v>
      </c>
      <c r="H50" s="386"/>
      <c r="I50" s="337">
        <v>0</v>
      </c>
      <c r="J50" s="339">
        <v>0</v>
      </c>
      <c r="K50" s="234"/>
      <c r="L50" s="339">
        <v>0</v>
      </c>
      <c r="M50" s="339">
        <v>0</v>
      </c>
      <c r="N50" s="339">
        <v>0</v>
      </c>
      <c r="O50" s="339">
        <v>0</v>
      </c>
    </row>
    <row r="51" spans="3:15" x14ac:dyDescent="0.25">
      <c r="C51" s="173" t="s">
        <v>272</v>
      </c>
      <c r="D51" s="179">
        <f t="shared" ref="D51:E51" si="44">D25*D50</f>
        <v>0</v>
      </c>
      <c r="E51" s="179">
        <f t="shared" si="44"/>
        <v>0</v>
      </c>
      <c r="F51" s="179">
        <f t="shared" ref="F51:G51" si="45">F25*F50</f>
        <v>0</v>
      </c>
      <c r="G51" s="179">
        <f t="shared" si="45"/>
        <v>0</v>
      </c>
      <c r="H51" s="376"/>
      <c r="I51" s="324">
        <f t="shared" ref="I51:J51" si="46">I25*I50</f>
        <v>0</v>
      </c>
      <c r="J51" s="179">
        <f t="shared" si="46"/>
        <v>0</v>
      </c>
      <c r="K51" s="209"/>
      <c r="L51" s="179">
        <f t="shared" ref="L51:O51" si="47">L25*L50</f>
        <v>0</v>
      </c>
      <c r="M51" s="179">
        <f t="shared" si="47"/>
        <v>0</v>
      </c>
      <c r="N51" s="179">
        <f t="shared" si="47"/>
        <v>0</v>
      </c>
      <c r="O51" s="179">
        <f t="shared" si="47"/>
        <v>0</v>
      </c>
    </row>
    <row r="52" spans="3:15" ht="9.9499999999999993" customHeight="1" x14ac:dyDescent="0.25">
      <c r="C52" s="180"/>
      <c r="D52" s="181"/>
      <c r="E52" s="181"/>
      <c r="F52" s="181"/>
      <c r="G52" s="181"/>
      <c r="H52" s="374"/>
      <c r="I52" s="181"/>
      <c r="J52" s="181"/>
      <c r="K52" s="208"/>
      <c r="L52" s="181"/>
      <c r="M52" s="181"/>
      <c r="N52" s="181"/>
      <c r="O52" s="181"/>
    </row>
    <row r="53" spans="3:15" x14ac:dyDescent="0.25">
      <c r="C53" s="180" t="s">
        <v>273</v>
      </c>
      <c r="D53" s="339">
        <v>0</v>
      </c>
      <c r="E53" s="339">
        <v>0</v>
      </c>
      <c r="F53" s="339">
        <v>0</v>
      </c>
      <c r="G53" s="339">
        <v>0</v>
      </c>
      <c r="H53" s="386"/>
      <c r="I53" s="337">
        <v>0</v>
      </c>
      <c r="J53" s="339">
        <v>0</v>
      </c>
      <c r="K53" s="234"/>
      <c r="L53" s="339">
        <v>0</v>
      </c>
      <c r="M53" s="339">
        <v>0</v>
      </c>
      <c r="N53" s="339">
        <v>0</v>
      </c>
      <c r="O53" s="339">
        <v>0</v>
      </c>
    </row>
    <row r="54" spans="3:15" x14ac:dyDescent="0.25">
      <c r="C54" s="173" t="s">
        <v>274</v>
      </c>
      <c r="D54" s="179">
        <f t="shared" ref="D54:E54" si="48">D25*D53</f>
        <v>0</v>
      </c>
      <c r="E54" s="179">
        <f t="shared" si="48"/>
        <v>0</v>
      </c>
      <c r="F54" s="179">
        <f t="shared" ref="F54:G54" si="49">F25*F53</f>
        <v>0</v>
      </c>
      <c r="G54" s="179">
        <f t="shared" si="49"/>
        <v>0</v>
      </c>
      <c r="H54" s="376"/>
      <c r="I54" s="324">
        <f t="shared" ref="I54:J54" si="50">I25*I53</f>
        <v>0</v>
      </c>
      <c r="J54" s="179">
        <f t="shared" si="50"/>
        <v>0</v>
      </c>
      <c r="K54" s="209"/>
      <c r="L54" s="179">
        <f t="shared" ref="L54:O54" si="51">L25*L53</f>
        <v>0</v>
      </c>
      <c r="M54" s="179">
        <f t="shared" si="51"/>
        <v>0</v>
      </c>
      <c r="N54" s="179">
        <f t="shared" si="51"/>
        <v>0</v>
      </c>
      <c r="O54" s="179">
        <f t="shared" si="51"/>
        <v>0</v>
      </c>
    </row>
    <row r="55" spans="3:15" x14ac:dyDescent="0.25">
      <c r="C55" s="173"/>
      <c r="D55" s="370"/>
      <c r="E55" s="370"/>
      <c r="F55" s="370"/>
      <c r="G55" s="370"/>
      <c r="H55" s="376"/>
      <c r="I55" s="370"/>
      <c r="J55" s="370"/>
      <c r="K55" s="371"/>
      <c r="L55" s="370"/>
      <c r="M55" s="370"/>
      <c r="N55" s="370"/>
      <c r="O55" s="370"/>
    </row>
    <row r="56" spans="3:15" x14ac:dyDescent="0.25">
      <c r="C56" s="180" t="s">
        <v>372</v>
      </c>
      <c r="D56" s="339">
        <v>0</v>
      </c>
      <c r="E56" s="339">
        <v>0</v>
      </c>
      <c r="F56" s="339">
        <v>0</v>
      </c>
      <c r="G56" s="339">
        <v>0</v>
      </c>
      <c r="H56" s="386"/>
      <c r="I56" s="337">
        <v>0</v>
      </c>
      <c r="J56" s="339">
        <v>0</v>
      </c>
      <c r="K56" s="234"/>
      <c r="L56" s="339">
        <v>0</v>
      </c>
      <c r="M56" s="339">
        <v>0</v>
      </c>
      <c r="N56" s="339">
        <v>0</v>
      </c>
      <c r="O56" s="339">
        <v>0</v>
      </c>
    </row>
    <row r="57" spans="3:15" x14ac:dyDescent="0.25">
      <c r="C57" s="173" t="s">
        <v>373</v>
      </c>
      <c r="D57" s="179">
        <f>D25*D56</f>
        <v>0</v>
      </c>
      <c r="E57" s="179">
        <f>E25*E56</f>
        <v>0</v>
      </c>
      <c r="F57" s="179">
        <f>F25*F56</f>
        <v>0</v>
      </c>
      <c r="G57" s="179">
        <f>G25*G56</f>
        <v>0</v>
      </c>
      <c r="H57" s="376"/>
      <c r="I57" s="379">
        <f>I25*I56</f>
        <v>0</v>
      </c>
      <c r="J57" s="179">
        <f>J25*J56</f>
        <v>0</v>
      </c>
      <c r="K57" s="209"/>
      <c r="L57" s="179">
        <f>L25*L56</f>
        <v>0</v>
      </c>
      <c r="M57" s="179">
        <f>M25*M56</f>
        <v>0</v>
      </c>
      <c r="N57" s="179">
        <f>N25*N56</f>
        <v>0</v>
      </c>
      <c r="O57" s="179">
        <f>O25*O56</f>
        <v>0</v>
      </c>
    </row>
    <row r="58" spans="3:15" ht="9.9499999999999993" customHeight="1" x14ac:dyDescent="0.25">
      <c r="C58" s="189"/>
      <c r="D58" s="146"/>
      <c r="E58" s="146"/>
      <c r="F58" s="146"/>
      <c r="G58" s="146"/>
      <c r="I58" s="391"/>
      <c r="J58" s="146"/>
      <c r="K58" s="212"/>
      <c r="L58" s="146"/>
      <c r="M58" s="146"/>
      <c r="N58" s="146"/>
      <c r="O58" s="146"/>
    </row>
    <row r="59" spans="3:15" x14ac:dyDescent="0.25">
      <c r="C59" s="180" t="s">
        <v>275</v>
      </c>
      <c r="D59" s="339">
        <v>0</v>
      </c>
      <c r="E59" s="339">
        <v>0</v>
      </c>
      <c r="F59" s="339">
        <v>0</v>
      </c>
      <c r="G59" s="339">
        <v>0</v>
      </c>
      <c r="H59" s="386"/>
      <c r="I59" s="337">
        <v>0</v>
      </c>
      <c r="J59" s="378">
        <v>0</v>
      </c>
      <c r="K59" s="234"/>
      <c r="L59" s="339">
        <v>0</v>
      </c>
      <c r="M59" s="339">
        <v>0</v>
      </c>
      <c r="N59" s="339">
        <v>0</v>
      </c>
      <c r="O59" s="339">
        <v>0</v>
      </c>
    </row>
    <row r="60" spans="3:15" x14ac:dyDescent="0.25">
      <c r="C60" s="173" t="s">
        <v>276</v>
      </c>
      <c r="D60" s="179">
        <f>D25*D59</f>
        <v>0</v>
      </c>
      <c r="E60" s="179">
        <f>E25*E59</f>
        <v>0</v>
      </c>
      <c r="F60" s="179">
        <f t="shared" ref="F60:G60" si="52">F25*F59</f>
        <v>0</v>
      </c>
      <c r="G60" s="179">
        <f t="shared" si="52"/>
        <v>0</v>
      </c>
      <c r="H60" s="376"/>
      <c r="I60" s="324">
        <f>I25*I59</f>
        <v>0</v>
      </c>
      <c r="J60" s="179">
        <f>J25*J59</f>
        <v>0</v>
      </c>
      <c r="K60" s="209"/>
      <c r="L60" s="179">
        <f>L25*L59</f>
        <v>0</v>
      </c>
      <c r="M60" s="179">
        <f>M25*M59</f>
        <v>0</v>
      </c>
      <c r="N60" s="179">
        <f t="shared" ref="N60:O60" si="53">N25*N59</f>
        <v>0</v>
      </c>
      <c r="O60" s="179">
        <f t="shared" si="53"/>
        <v>0</v>
      </c>
    </row>
    <row r="61" spans="3:15" ht="9.9499999999999993" customHeight="1" x14ac:dyDescent="0.25">
      <c r="C61" s="189"/>
      <c r="D61" s="146"/>
      <c r="E61" s="146"/>
      <c r="F61" s="146"/>
      <c r="G61" s="146"/>
      <c r="I61" s="146"/>
      <c r="J61" s="146"/>
      <c r="K61" s="212"/>
      <c r="L61" s="146"/>
      <c r="M61" s="146"/>
      <c r="N61" s="146"/>
      <c r="O61" s="146"/>
    </row>
    <row r="62" spans="3:15" x14ac:dyDescent="0.25">
      <c r="C62" s="180" t="s">
        <v>277</v>
      </c>
      <c r="D62" s="339">
        <v>0</v>
      </c>
      <c r="E62" s="339">
        <v>0</v>
      </c>
      <c r="F62" s="339">
        <v>0</v>
      </c>
      <c r="G62" s="339">
        <v>0</v>
      </c>
      <c r="H62" s="386"/>
      <c r="I62" s="337">
        <v>0</v>
      </c>
      <c r="J62" s="378">
        <v>0</v>
      </c>
      <c r="K62" s="234"/>
      <c r="L62" s="339">
        <v>0</v>
      </c>
      <c r="M62" s="339">
        <v>0</v>
      </c>
      <c r="N62" s="339">
        <v>0</v>
      </c>
      <c r="O62" s="339">
        <v>0</v>
      </c>
    </row>
    <row r="63" spans="3:15" x14ac:dyDescent="0.25">
      <c r="C63" s="174" t="s">
        <v>278</v>
      </c>
      <c r="D63" s="179">
        <f>D25*D62</f>
        <v>0</v>
      </c>
      <c r="E63" s="179">
        <f>E25*E62</f>
        <v>0</v>
      </c>
      <c r="F63" s="179">
        <f t="shared" ref="F63:G63" si="54">F25*F62</f>
        <v>0</v>
      </c>
      <c r="G63" s="179">
        <f t="shared" si="54"/>
        <v>0</v>
      </c>
      <c r="H63" s="376"/>
      <c r="I63" s="324">
        <f>I25*I62</f>
        <v>0</v>
      </c>
      <c r="J63" s="379">
        <f>J25*J62</f>
        <v>0</v>
      </c>
      <c r="K63" s="209"/>
      <c r="L63" s="179">
        <f>L25*L62</f>
        <v>0</v>
      </c>
      <c r="M63" s="179">
        <f>M25*M62</f>
        <v>0</v>
      </c>
      <c r="N63" s="179">
        <f t="shared" ref="N63:O63" si="55">N25*N62</f>
        <v>0</v>
      </c>
      <c r="O63" s="179">
        <f t="shared" si="55"/>
        <v>0</v>
      </c>
    </row>
  </sheetData>
  <sheetProtection algorithmName="SHA-512" hashValue="ZMG4Z8vlhxjAjWwSD9YJ11evKFOML4dF/m+9xPwEjHw6d7CPVfcv6nM4PoxZIKWQD+dvU3RlOyxPRoY1KG+Dvw==" saltValue="CxOkShBe03vbS5lHy5A6tg==" spinCount="100000" sheet="1" objects="1" scenarios="1" formatCells="0" formatColumns="0" formatRows="0"/>
  <mergeCells count="2">
    <mergeCell ref="C3:O3"/>
    <mergeCell ref="C5:O5"/>
  </mergeCells>
  <conditionalFormatting sqref="L47:O47">
    <cfRule type="containsText" dxfId="112" priority="7" operator="containsText" text="ERROR">
      <formula>NOT(ISERROR(SEARCH("ERROR",L47)))</formula>
    </cfRule>
  </conditionalFormatting>
  <conditionalFormatting sqref="D47">
    <cfRule type="containsText" dxfId="111" priority="6" operator="containsText" text="ERROR">
      <formula>NOT(ISERROR(SEARCH("ERROR",D47)))</formula>
    </cfRule>
  </conditionalFormatting>
  <conditionalFormatting sqref="K47">
    <cfRule type="containsText" dxfId="110" priority="5" operator="containsText" text="ERROR">
      <formula>NOT(ISERROR(SEARCH("ERROR",K47)))</formula>
    </cfRule>
  </conditionalFormatting>
  <conditionalFormatting sqref="J47">
    <cfRule type="containsText" dxfId="109" priority="3" operator="containsText" text="ERROR">
      <formula>NOT(ISERROR(SEARCH("ERROR",J47)))</formula>
    </cfRule>
  </conditionalFormatting>
  <conditionalFormatting sqref="I47">
    <cfRule type="containsText" dxfId="108" priority="2" operator="containsText" text="ERROR">
      <formula>NOT(ISERROR(SEARCH("ERROR",I47)))</formula>
    </cfRule>
  </conditionalFormatting>
  <conditionalFormatting sqref="E47:H47">
    <cfRule type="containsText" dxfId="107" priority="1" operator="containsText" text="ERROR">
      <formula>NOT(ISERROR(SEARCH("ERROR",E47)))</formula>
    </cfRule>
  </conditionalFormatting>
  <printOptions horizontalCentered="1"/>
  <pageMargins left="0.25" right="0.25" top="0.5" bottom="0.25" header="0.3" footer="0.3"/>
  <pageSetup scale="56" orientation="landscape" r:id="rId1"/>
  <ignoredErrors>
    <ignoredError sqref="L22:O24 D22:D24 I22:J24 E22:G24" formulaRange="1"/>
    <ignoredError sqref="M2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66</vt:i4>
      </vt:variant>
    </vt:vector>
  </HeadingPairs>
  <TitlesOfParts>
    <vt:vector size="89" baseType="lpstr">
      <vt:lpstr>Template Guidance ---&gt;</vt:lpstr>
      <vt:lpstr>Template Instructions</vt:lpstr>
      <vt:lpstr>Template Instructions_5 YR</vt:lpstr>
      <vt:lpstr>Budget &amp; Quarterly Report ---&gt;</vt:lpstr>
      <vt:lpstr>General ---&gt;</vt:lpstr>
      <vt:lpstr>School Info</vt:lpstr>
      <vt:lpstr>Balance Sheet</vt:lpstr>
      <vt:lpstr>Enrollment ---&gt;</vt:lpstr>
      <vt:lpstr>Enrollment</vt:lpstr>
      <vt:lpstr>5 YR Enrollment</vt:lpstr>
      <vt:lpstr>Enrollment </vt:lpstr>
      <vt:lpstr>Personnel ---&gt;</vt:lpstr>
      <vt:lpstr>Personnel</vt:lpstr>
      <vt:lpstr>5 YR Personnel</vt:lpstr>
      <vt:lpstr>Budget vs. Actual ---&gt;</vt:lpstr>
      <vt:lpstr>Yearly Budget</vt:lpstr>
      <vt:lpstr>5 YR Budget</vt:lpstr>
      <vt:lpstr>Quarterly Report</vt:lpstr>
      <vt:lpstr>Cash Flow ---&gt;</vt:lpstr>
      <vt:lpstr>Cash Flow</vt:lpstr>
      <vt:lpstr>Cash Flow (2nd Year)</vt:lpstr>
      <vt:lpstr>Monthly Report</vt:lpstr>
      <vt:lpstr>General Info</vt:lpstr>
      <vt:lpstr>'5 YR Budget'!Print_Area</vt:lpstr>
      <vt:lpstr>'5 YR Enrollment'!Print_Area</vt:lpstr>
      <vt:lpstr>'5 YR Personnel'!Print_Area</vt:lpstr>
      <vt:lpstr>'Balance Sheet'!Print_Area</vt:lpstr>
      <vt:lpstr>'Cash Flow'!Print_Area</vt:lpstr>
      <vt:lpstr>'Cash Flow (2nd Year)'!Print_Area</vt:lpstr>
      <vt:lpstr>Enrollment!Print_Area</vt:lpstr>
      <vt:lpstr>'Enrollment '!Print_Area</vt:lpstr>
      <vt:lpstr>'General Info'!Print_Area</vt:lpstr>
      <vt:lpstr>'Monthly Report'!Print_Area</vt:lpstr>
      <vt:lpstr>Personnel!Print_Area</vt:lpstr>
      <vt:lpstr>'Quarterly Report'!Print_Area</vt:lpstr>
      <vt:lpstr>'School Info'!Print_Area</vt:lpstr>
      <vt:lpstr>'Template Instructions'!Print_Area</vt:lpstr>
      <vt:lpstr>'Template Instructions_5 YR'!Print_Area</vt:lpstr>
      <vt:lpstr>'Yearly Budget'!Print_Area</vt:lpstr>
      <vt:lpstr>'5 YR Budget'!Print_Titles</vt:lpstr>
      <vt:lpstr>'5 YR Enrollment'!Print_Titles</vt:lpstr>
      <vt:lpstr>'5 YR Personnel'!Print_Titles</vt:lpstr>
      <vt:lpstr>'Cash Flow'!Print_Titles</vt:lpstr>
      <vt:lpstr>'Cash Flow (2nd Year)'!Print_Titles</vt:lpstr>
      <vt:lpstr>Enrollment!Print_Titles</vt:lpstr>
      <vt:lpstr>'Enrollment '!Print_Titles</vt:lpstr>
      <vt:lpstr>'Monthly Report'!Print_Titles</vt:lpstr>
      <vt:lpstr>Personnel!Print_Titles</vt:lpstr>
      <vt:lpstr>'Quarterly Report'!Print_Titles</vt:lpstr>
      <vt:lpstr>'Template Instructions'!Print_Titles</vt:lpstr>
      <vt:lpstr>'Template Instructions_5 YR'!Print_Titles</vt:lpstr>
      <vt:lpstr>'Yearly Budget'!Print_Titles</vt:lpstr>
      <vt:lpstr>X_Enrollment</vt:lpstr>
      <vt:lpstr>X_Enrollment_April</vt:lpstr>
      <vt:lpstr>X_Enrollment_August</vt:lpstr>
      <vt:lpstr>X_Enrollment_CB</vt:lpstr>
      <vt:lpstr>X_Enrollment_CB_Mo.</vt:lpstr>
      <vt:lpstr>X_Enrollment_December</vt:lpstr>
      <vt:lpstr>X_Enrollment_February</vt:lpstr>
      <vt:lpstr>X_Enrollment_January</vt:lpstr>
      <vt:lpstr>X_Enrollment_July</vt:lpstr>
      <vt:lpstr>X_Enrollment_June</vt:lpstr>
      <vt:lpstr>X_Enrollment_March</vt:lpstr>
      <vt:lpstr>X_Enrollment_May</vt:lpstr>
      <vt:lpstr>X_Enrollment_November</vt:lpstr>
      <vt:lpstr>X_Enrollment_OB</vt:lpstr>
      <vt:lpstr>X_Enrollment_OB_Mo.</vt:lpstr>
      <vt:lpstr>X_Enrollment_October</vt:lpstr>
      <vt:lpstr>X_Enrollment_PY</vt:lpstr>
      <vt:lpstr>X_Enrollment_PY_Mo.</vt:lpstr>
      <vt:lpstr>X_Enrollment_Q1</vt:lpstr>
      <vt:lpstr>X_Enrollment_Q2</vt:lpstr>
      <vt:lpstr>X_Enrollment_Q3</vt:lpstr>
      <vt:lpstr>X_Enrollment_Q4</vt:lpstr>
      <vt:lpstr>X_Enrollment_September</vt:lpstr>
      <vt:lpstr>X_Staffing_YR1_FTE</vt:lpstr>
      <vt:lpstr>X_Staffing_YR2_FTE</vt:lpstr>
      <vt:lpstr>X_Staffing_YR3_FTE</vt:lpstr>
      <vt:lpstr>X_Staffing_YR4_FTE</vt:lpstr>
      <vt:lpstr>X_Staffing_YR5_FTE</vt:lpstr>
      <vt:lpstr>X_StaffingCategories</vt:lpstr>
      <vt:lpstr>X_StaffingRaises</vt:lpstr>
      <vt:lpstr>X_Years</vt:lpstr>
      <vt:lpstr>Z_BalanceSheet</vt:lpstr>
      <vt:lpstr>Z_Enrollment</vt:lpstr>
      <vt:lpstr>Z_PositionsCategories</vt:lpstr>
      <vt:lpstr>Z_SchoolName</vt:lpstr>
      <vt:lpstr>Z_SchoolYear</vt:lpstr>
      <vt:lpstr>Z_Years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 David</dc:creator>
  <cp:lastModifiedBy>Hruby, David</cp:lastModifiedBy>
  <cp:lastPrinted>2017-06-09T19:53:36Z</cp:lastPrinted>
  <dcterms:created xsi:type="dcterms:W3CDTF">2014-11-19T19:07:54Z</dcterms:created>
  <dcterms:modified xsi:type="dcterms:W3CDTF">2020-02-25T21:45:38Z</dcterms:modified>
</cp:coreProperties>
</file>